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1 - Sertão\"/>
    </mc:Choice>
  </mc:AlternateContent>
  <xr:revisionPtr revIDLastSave="0" documentId="13_ncr:1_{1F52D0D3-FD0E-48BA-BDA3-9322AC3A3A58}" xr6:coauthVersionLast="47" xr6:coauthVersionMax="47" xr10:uidLastSave="{00000000-0000-0000-0000-000000000000}"/>
  <bookViews>
    <workbookView xWindow="-120" yWindow="480" windowWidth="20730" windowHeight="11160" xr2:uid="{6A285B3A-1F48-448B-9B6D-658C8FE8BE90}"/>
  </bookViews>
  <sheets>
    <sheet name="CFF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0">CFF!$A$1:$AB$79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82" i="1" l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AF24" i="1"/>
  <c r="AE24" i="1"/>
  <c r="B24" i="1"/>
  <c r="AF23" i="1"/>
  <c r="AE23" i="1"/>
  <c r="B23" i="1"/>
  <c r="B22" i="1"/>
  <c r="B21" i="1"/>
  <c r="D16" i="1"/>
  <c r="B16" i="1"/>
  <c r="D15" i="1"/>
  <c r="B15" i="1"/>
  <c r="D14" i="1"/>
  <c r="B14" i="1"/>
  <c r="D12" i="1"/>
  <c r="B12" i="1"/>
  <c r="B10" i="1"/>
  <c r="G8" i="1"/>
  <c r="H91" i="1" l="1"/>
  <c r="T85" i="1"/>
  <c r="L85" i="1"/>
  <c r="F90" i="1"/>
  <c r="AC23" i="1"/>
  <c r="AD23" i="1" s="1"/>
  <c r="AC24" i="1"/>
  <c r="AD24" i="1" s="1"/>
  <c r="AB87" i="1"/>
  <c r="T87" i="1"/>
  <c r="L87" i="1"/>
  <c r="Z87" i="1"/>
  <c r="R87" i="1"/>
  <c r="J87" i="1"/>
  <c r="P87" i="1"/>
  <c r="N87" i="1"/>
  <c r="X87" i="1"/>
  <c r="H87" i="1"/>
  <c r="F87" i="1"/>
  <c r="F84" i="1"/>
  <c r="V87" i="1"/>
  <c r="AB84" i="1"/>
  <c r="T84" i="1"/>
  <c r="L84" i="1"/>
  <c r="Z84" i="1"/>
  <c r="R84" i="1"/>
  <c r="J84" i="1"/>
  <c r="P84" i="1"/>
  <c r="N84" i="1"/>
  <c r="X84" i="1"/>
  <c r="H84" i="1"/>
  <c r="V84" i="1"/>
  <c r="Z85" i="1"/>
  <c r="V93" i="1"/>
  <c r="F93" i="1"/>
  <c r="AB90" i="1"/>
  <c r="T90" i="1"/>
  <c r="L90" i="1"/>
  <c r="Z90" i="1"/>
  <c r="R90" i="1"/>
  <c r="J90" i="1"/>
  <c r="P90" i="1"/>
  <c r="N90" i="1"/>
  <c r="X90" i="1"/>
  <c r="H90" i="1"/>
  <c r="V90" i="1"/>
  <c r="AB93" i="1"/>
  <c r="T93" i="1"/>
  <c r="L93" i="1"/>
  <c r="Z93" i="1"/>
  <c r="R93" i="1"/>
  <c r="J93" i="1"/>
  <c r="H93" i="1"/>
  <c r="X93" i="1"/>
  <c r="N93" i="1"/>
  <c r="C69" i="1"/>
  <c r="P93" i="1"/>
  <c r="V94" i="1" l="1"/>
  <c r="X91" i="1"/>
  <c r="S81" i="1"/>
  <c r="AE64" i="1"/>
  <c r="AF64" i="1" s="1"/>
  <c r="AE63" i="1"/>
  <c r="AF63" i="1" s="1"/>
  <c r="AE57" i="1"/>
  <c r="AF57" i="1" s="1"/>
  <c r="P91" i="1"/>
  <c r="K81" i="1"/>
  <c r="AE33" i="1"/>
  <c r="AF33" i="1" s="1"/>
  <c r="AE62" i="1"/>
  <c r="AF62" i="1" s="1"/>
  <c r="E81" i="1"/>
  <c r="AE36" i="1"/>
  <c r="AF36" i="1" s="1"/>
  <c r="AE51" i="1"/>
  <c r="AF51" i="1" s="1"/>
  <c r="W81" i="1"/>
  <c r="M81" i="1"/>
  <c r="Z94" i="1"/>
  <c r="AE65" i="1"/>
  <c r="AF65" i="1" s="1"/>
  <c r="AE34" i="1"/>
  <c r="AC34" i="1" s="1"/>
  <c r="AD34" i="1" s="1"/>
  <c r="P94" i="1"/>
  <c r="R94" i="1"/>
  <c r="J94" i="1"/>
  <c r="V91" i="1"/>
  <c r="Z88" i="1"/>
  <c r="L88" i="1"/>
  <c r="J88" i="1"/>
  <c r="I81" i="1"/>
  <c r="R85" i="1"/>
  <c r="AE32" i="1"/>
  <c r="AF32" i="1" s="1"/>
  <c r="G81" i="1"/>
  <c r="V85" i="1"/>
  <c r="AC63" i="1"/>
  <c r="AD63" i="1" s="1"/>
  <c r="AC29" i="1"/>
  <c r="AD29" i="1" s="1"/>
  <c r="AE29" i="1"/>
  <c r="AF29" i="1" s="1"/>
  <c r="AE42" i="1"/>
  <c r="AF42" i="1" s="1"/>
  <c r="AE40" i="1"/>
  <c r="AF40" i="1" s="1"/>
  <c r="H88" i="1"/>
  <c r="C83" i="1"/>
  <c r="AE54" i="1"/>
  <c r="AF54" i="1" s="1"/>
  <c r="AE52" i="1"/>
  <c r="AF52" i="1" s="1"/>
  <c r="N94" i="1"/>
  <c r="R91" i="1"/>
  <c r="L91" i="1"/>
  <c r="F91" i="1"/>
  <c r="AC50" i="1"/>
  <c r="AD50" i="1" s="1"/>
  <c r="AE58" i="1"/>
  <c r="AF58" i="1" s="1"/>
  <c r="AE39" i="1"/>
  <c r="AC39" i="1" s="1"/>
  <c r="AD39" i="1" s="1"/>
  <c r="J85" i="1"/>
  <c r="P85" i="1"/>
  <c r="Y81" i="1"/>
  <c r="O81" i="1"/>
  <c r="N88" i="1"/>
  <c r="P88" i="1"/>
  <c r="AC33" i="1"/>
  <c r="AD33" i="1" s="1"/>
  <c r="N85" i="1"/>
  <c r="X85" i="1"/>
  <c r="X94" i="1"/>
  <c r="Q81" i="1"/>
  <c r="AE31" i="1"/>
  <c r="AF31" i="1" s="1"/>
  <c r="H94" i="1"/>
  <c r="L94" i="1"/>
  <c r="T91" i="1"/>
  <c r="N91" i="1"/>
  <c r="AE56" i="1"/>
  <c r="AF56" i="1" s="1"/>
  <c r="AE47" i="1"/>
  <c r="AF47" i="1" s="1"/>
  <c r="V88" i="1"/>
  <c r="AC57" i="1"/>
  <c r="AD57" i="1" s="1"/>
  <c r="H85" i="1"/>
  <c r="AE30" i="1"/>
  <c r="AF30" i="1" s="1"/>
  <c r="E68" i="1"/>
  <c r="AE43" i="1"/>
  <c r="AF43" i="1" s="1"/>
  <c r="AE41" i="1"/>
  <c r="AF41" i="1" s="1"/>
  <c r="F88" i="1"/>
  <c r="X88" i="1"/>
  <c r="AE35" i="1"/>
  <c r="AF35" i="1" s="1"/>
  <c r="AC64" i="1"/>
  <c r="AD64" i="1" s="1"/>
  <c r="AE61" i="1"/>
  <c r="F94" i="1"/>
  <c r="J91" i="1"/>
  <c r="AE45" i="1"/>
  <c r="AF45" i="1" s="1"/>
  <c r="AE44" i="1"/>
  <c r="AF44" i="1" s="1"/>
  <c r="AE28" i="1"/>
  <c r="AF28" i="1" s="1"/>
  <c r="AE55" i="1"/>
  <c r="AF55" i="1" s="1"/>
  <c r="AE53" i="1"/>
  <c r="AF53" i="1" s="1"/>
  <c r="T94" i="1"/>
  <c r="AE67" i="1"/>
  <c r="AF67" i="1" s="1"/>
  <c r="AE66" i="1"/>
  <c r="AF66" i="1" s="1"/>
  <c r="AE50" i="1"/>
  <c r="Z91" i="1"/>
  <c r="AE46" i="1"/>
  <c r="AF46" i="1" s="1"/>
  <c r="T88" i="1"/>
  <c r="U81" i="1"/>
  <c r="F85" i="1"/>
  <c r="AE27" i="1"/>
  <c r="AC27" i="1" s="1"/>
  <c r="AD27" i="1" s="1"/>
  <c r="R88" i="1"/>
  <c r="Q68" i="1" s="1"/>
  <c r="R68" i="1" s="1"/>
  <c r="AC32" i="1"/>
  <c r="AD32" i="1" s="1"/>
  <c r="AE22" i="1"/>
  <c r="AC22" i="1" s="1"/>
  <c r="AD22" i="1" s="1"/>
  <c r="W68" i="1" l="1"/>
  <c r="X68" i="1" s="1"/>
  <c r="I68" i="1"/>
  <c r="J68" i="1" s="1"/>
  <c r="M68" i="1"/>
  <c r="N68" i="1" s="1"/>
  <c r="AC62" i="1"/>
  <c r="AD62" i="1" s="1"/>
  <c r="U68" i="1"/>
  <c r="V68" i="1" s="1"/>
  <c r="AC65" i="1"/>
  <c r="AD65" i="1" s="1"/>
  <c r="AC67" i="1"/>
  <c r="AD67" i="1" s="1"/>
  <c r="O68" i="1"/>
  <c r="P68" i="1" s="1"/>
  <c r="K68" i="1"/>
  <c r="L68" i="1" s="1"/>
  <c r="AF34" i="1"/>
  <c r="AC36" i="1"/>
  <c r="AD36" i="1" s="1"/>
  <c r="AC44" i="1"/>
  <c r="AD44" i="1" s="1"/>
  <c r="S68" i="1"/>
  <c r="T68" i="1" s="1"/>
  <c r="AC51" i="1"/>
  <c r="AD51" i="1" s="1"/>
  <c r="AC28" i="1"/>
  <c r="AD28" i="1" s="1"/>
  <c r="AC47" i="1"/>
  <c r="AD47" i="1" s="1"/>
  <c r="AC56" i="1"/>
  <c r="AD56" i="1" s="1"/>
  <c r="AC31" i="1"/>
  <c r="AD31" i="1" s="1"/>
  <c r="AC35" i="1"/>
  <c r="AD35" i="1" s="1"/>
  <c r="AC46" i="1"/>
  <c r="AD46" i="1" s="1"/>
  <c r="AB91" i="1"/>
  <c r="AF50" i="1"/>
  <c r="AC55" i="1"/>
  <c r="AD55" i="1" s="1"/>
  <c r="AC45" i="1"/>
  <c r="AD45" i="1" s="1"/>
  <c r="AC43" i="1"/>
  <c r="AD43" i="1" s="1"/>
  <c r="AC30" i="1"/>
  <c r="AD30" i="1" s="1"/>
  <c r="AC52" i="1"/>
  <c r="AD52" i="1" s="1"/>
  <c r="AC42" i="1"/>
  <c r="AD42" i="1" s="1"/>
  <c r="AC58" i="1"/>
  <c r="AD58" i="1" s="1"/>
  <c r="AC66" i="1"/>
  <c r="AD66" i="1" s="1"/>
  <c r="AE49" i="1"/>
  <c r="AF49" i="1" s="1"/>
  <c r="AB85" i="1"/>
  <c r="AF27" i="1"/>
  <c r="AA81" i="1"/>
  <c r="AB94" i="1"/>
  <c r="AF61" i="1"/>
  <c r="AB88" i="1"/>
  <c r="AF39" i="1"/>
  <c r="Y68" i="1"/>
  <c r="Z68" i="1" s="1"/>
  <c r="AF22" i="1"/>
  <c r="AC53" i="1"/>
  <c r="AD53" i="1" s="1"/>
  <c r="AC41" i="1"/>
  <c r="AD41" i="1" s="1"/>
  <c r="F68" i="1"/>
  <c r="E69" i="1"/>
  <c r="AC54" i="1"/>
  <c r="AD54" i="1" s="1"/>
  <c r="D69" i="1"/>
  <c r="AC40" i="1"/>
  <c r="AD40" i="1" s="1"/>
  <c r="AC61" i="1"/>
  <c r="AD61" i="1" s="1"/>
  <c r="AC49" i="1" l="1"/>
  <c r="AD49" i="1" s="1"/>
  <c r="AE26" i="1"/>
  <c r="AC26" i="1" s="1"/>
  <c r="AD26" i="1" s="1"/>
  <c r="G68" i="1"/>
  <c r="H68" i="1" s="1"/>
  <c r="G69" i="1"/>
  <c r="F69" i="1"/>
  <c r="AE38" i="1"/>
  <c r="AF38" i="1" s="1"/>
  <c r="AE60" i="1"/>
  <c r="AF60" i="1" s="1"/>
  <c r="AC60" i="1"/>
  <c r="AD60" i="1" s="1"/>
  <c r="H69" i="1" l="1"/>
  <c r="I69" i="1"/>
  <c r="AC38" i="1"/>
  <c r="AD38" i="1" s="1"/>
  <c r="AA68" i="1"/>
  <c r="AB68" i="1" s="1"/>
  <c r="AF68" i="1" s="1"/>
  <c r="AF26" i="1"/>
  <c r="K69" i="1" l="1"/>
  <c r="J69" i="1"/>
  <c r="L69" i="1" l="1"/>
  <c r="M69" i="1"/>
  <c r="O69" i="1" l="1"/>
  <c r="N69" i="1"/>
  <c r="P69" i="1" l="1"/>
  <c r="Q69" i="1"/>
  <c r="S69" i="1" l="1"/>
  <c r="R69" i="1"/>
  <c r="T69" i="1" l="1"/>
  <c r="U69" i="1"/>
  <c r="W69" i="1" l="1"/>
  <c r="V69" i="1"/>
  <c r="X69" i="1" l="1"/>
  <c r="Y69" i="1"/>
  <c r="AA69" i="1" l="1"/>
  <c r="Z69" i="1"/>
  <c r="AB69" i="1" l="1"/>
  <c r="AC69" i="1"/>
  <c r="AD69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Samuel</author>
  </authors>
  <commentList>
    <comment ref="A21" authorId="0" shapeId="0" xr:uid="{E0DA5206-B553-4ACC-A8F0-0B9CEAA1B2F8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Preencher com sequência adotada na  ABA ORÇAMENTO
</t>
        </r>
      </text>
    </comment>
    <comment ref="B21" authorId="0" shapeId="0" xr:uid="{5C0EF999-2916-4DFE-B9DE-2195FFBA69CC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25" authorId="0" shapeId="0" xr:uid="{5B91A509-A79C-4C24-9B15-92B4ACE17C7A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37" authorId="0" shapeId="0" xr:uid="{9DEABF95-F416-4743-9FA1-68A66DAC9DDB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48" authorId="0" shapeId="0" xr:uid="{1A4CD44B-89F7-458F-B1C5-6366D0C37BF0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  <comment ref="B59" authorId="0" shapeId="0" xr:uid="{118A74C5-FF97-4223-B823-EA6B9AF502B0}">
      <text>
        <r>
          <rPr>
            <b/>
            <sz val="9"/>
            <color indexed="81"/>
            <rFont val="Segoe UI"/>
            <family val="2"/>
          </rPr>
          <t>Samuel:</t>
        </r>
        <r>
          <rPr>
            <sz val="9"/>
            <color indexed="81"/>
            <rFont val="Segoe UI"/>
            <family val="2"/>
          </rPr>
          <t xml:space="preserve">
Informações importadas da ABA RESUMO</t>
        </r>
      </text>
    </comment>
  </commentList>
</comments>
</file>

<file path=xl/sharedStrings.xml><?xml version="1.0" encoding="utf-8"?>
<sst xmlns="http://schemas.openxmlformats.org/spreadsheetml/2006/main" count="125" uniqueCount="101">
  <si>
    <r>
      <rPr>
        <b/>
        <sz val="14"/>
        <color theme="1"/>
        <rFont val="Arial Narrow"/>
        <family val="2"/>
      </rPr>
      <t>ANEXO B</t>
    </r>
    <r>
      <rPr>
        <u/>
        <sz val="20"/>
        <color theme="1"/>
        <rFont val="Arial Narrow"/>
        <family val="2"/>
      </rPr>
      <t xml:space="preserve">
</t>
    </r>
    <r>
      <rPr>
        <b/>
        <sz val="20"/>
        <color theme="1"/>
        <rFont val="Arial Narrow"/>
        <family val="2"/>
      </rPr>
      <t>CRONOGRAMA FÍSICO FINANCEIRO</t>
    </r>
    <r>
      <rPr>
        <sz val="20"/>
        <color theme="1"/>
        <rFont val="Arial Narrow"/>
        <family val="2"/>
      </rPr>
      <t xml:space="preserve">
Peça integrante do Volume Licitatório</t>
    </r>
  </si>
  <si>
    <t>Ajuste após a conclusão da ABA RESUMO</t>
  </si>
  <si>
    <t>DADOS</t>
  </si>
  <si>
    <t>BENEFÍCIOS E DESPESAS INDIRETAS (BDI)</t>
  </si>
  <si>
    <t>OBJETO:</t>
  </si>
  <si>
    <t>ÍNDICE</t>
  </si>
  <si>
    <t>BDI</t>
  </si>
  <si>
    <t>COM DESON.</t>
  </si>
  <si>
    <t>SEM DESON.</t>
  </si>
  <si>
    <t>PADRÃO PAV</t>
  </si>
  <si>
    <t>DATA-BASE:</t>
  </si>
  <si>
    <t>DESONERAÇÃO:</t>
  </si>
  <si>
    <t>DIFERENCIADO PAV</t>
  </si>
  <si>
    <t>TABELAS DE REFERÊNCIA</t>
  </si>
  <si>
    <t>PADRÃO EDIFICAÇÃO</t>
  </si>
  <si>
    <t>SINAPI</t>
  </si>
  <si>
    <t>SICRO</t>
  </si>
  <si>
    <t>DIFERENCIADO EDIFICAÇÃO</t>
  </si>
  <si>
    <t>COMPESA</t>
  </si>
  <si>
    <t>SEINFRA</t>
  </si>
  <si>
    <t>MATERIAIS</t>
  </si>
  <si>
    <t>ORSE</t>
  </si>
  <si>
    <t>OUTROS</t>
  </si>
  <si>
    <t>LOC. BENS MÓVEIS</t>
  </si>
  <si>
    <t>N.º</t>
  </si>
  <si>
    <t>ITENS DE INVESTIMENTO</t>
  </si>
  <si>
    <t xml:space="preserve">VALOR PREVISTO </t>
  </si>
  <si>
    <t>Mês 01</t>
  </si>
  <si>
    <t>Mês 02</t>
  </si>
  <si>
    <t>Mês 03</t>
  </si>
  <si>
    <t>Mês 04</t>
  </si>
  <si>
    <t>Mês 05</t>
  </si>
  <si>
    <t>Mês 06</t>
  </si>
  <si>
    <t>Mês 07</t>
  </si>
  <si>
    <t>Mês 08</t>
  </si>
  <si>
    <t>Mês 09</t>
  </si>
  <si>
    <t>Mês 10</t>
  </si>
  <si>
    <t>Mês 11</t>
  </si>
  <si>
    <t>Mês 12</t>
  </si>
  <si>
    <t>Coluna de Verificação</t>
  </si>
  <si>
    <t>R$</t>
  </si>
  <si>
    <t>%</t>
  </si>
  <si>
    <t>1.</t>
  </si>
  <si>
    <t>1.1</t>
  </si>
  <si>
    <t>1.2</t>
  </si>
  <si>
    <t>1.3</t>
  </si>
  <si>
    <t>2.</t>
  </si>
  <si>
    <t>2.1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</si>
  <si>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</si>
  <si>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</si>
  <si>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</si>
  <si>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</si>
  <si>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</si>
  <si>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</si>
  <si>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</si>
  <si>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</si>
  <si>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</si>
  <si>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</si>
  <si>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3.</t>
  </si>
  <si>
    <t>3.1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</si>
  <si>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</si>
  <si>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</si>
  <si>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</si>
  <si>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</si>
  <si>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</si>
  <si>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</si>
  <si>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</si>
  <si>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</si>
  <si>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</si>
  <si>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4.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</si>
  <si>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</si>
  <si>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</si>
  <si>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</si>
  <si>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</si>
  <si>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</si>
  <si>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</si>
  <si>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</si>
  <si>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</si>
  <si>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</si>
  <si>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</si>
  <si>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5.</t>
  </si>
  <si>
    <t>5.1</t>
  </si>
  <si>
    <t>5.2</t>
  </si>
  <si>
    <t>5.3</t>
  </si>
  <si>
    <t>5.4</t>
  </si>
  <si>
    <t>5.5</t>
  </si>
  <si>
    <t>5.6</t>
  </si>
  <si>
    <t>5.7</t>
  </si>
  <si>
    <t>5.8</t>
  </si>
  <si>
    <t>TOTAL GERAL DO MÊS</t>
  </si>
  <si>
    <t>TOTAL GERAL ACUMULADO</t>
  </si>
  <si>
    <t>Informações Gerais</t>
  </si>
  <si>
    <t>Responsável Técnico</t>
  </si>
  <si>
    <t>Nome:</t>
  </si>
  <si>
    <t>Título:</t>
  </si>
  <si>
    <t>PERCENTUAIS DE DESEMBOLSO DE ADM LOCAL PROPORCIONAIS A EVOLUÇÃO DA OBRA - ACÓRDÃO 2622/2013</t>
  </si>
  <si>
    <t>PAV. ASFÁLTICA</t>
  </si>
  <si>
    <t>PAV. PEDRA GRANÍTICA</t>
  </si>
  <si>
    <t>PAV. INTERTRAVADO</t>
  </si>
  <si>
    <t>CAP. E RECAP.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</si>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</sst>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"/>
    <numFmt numFmtId="165" formatCode="_(* #,##0.00_);_(* \(#,##0.00\);_(* &quot;-&quot;??_);_(@_)"/>
    <numFmt numFmtId="166" formatCode="[$-416]mmm\-yy;@"/>
    <numFmt numFmtId="167" formatCode="00"/>
    <numFmt numFmtId="168" formatCode="0.0%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20"/>
      <color theme="1"/>
      <name val="Arial Narrow"/>
      <family val="2"/>
    </font>
    <font>
      <b/>
      <sz val="14"/>
      <color theme="1"/>
      <name val="Arial Narrow"/>
      <family val="2"/>
    </font>
    <font>
      <b/>
      <sz val="20"/>
      <color theme="1"/>
      <name val="Arial Narrow"/>
      <family val="2"/>
    </font>
    <font>
      <sz val="20"/>
      <color theme="1"/>
      <name val="Arial Narrow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0"/>
      <color rgb="FFFFFFFF"/>
      <name val="Arial Narrow"/>
      <family val="2"/>
    </font>
    <font>
      <u/>
      <sz val="11"/>
      <color theme="1"/>
      <name val="Arial Narrow"/>
      <family val="2"/>
    </font>
    <font>
      <b/>
      <sz val="17"/>
      <name val="Garamond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9"/>
      <name val="Arial Narrow"/>
      <family val="2"/>
    </font>
    <font>
      <b/>
      <sz val="12"/>
      <name val="Arial Narrow"/>
      <family val="2"/>
    </font>
    <font>
      <sz val="10"/>
      <name val="Arial"/>
      <family val="2"/>
    </font>
    <font>
      <b/>
      <sz val="12"/>
      <color theme="0"/>
      <name val="Arial Narrow"/>
      <family val="2"/>
    </font>
    <font>
      <sz val="14"/>
      <name val="Arial Nova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rgb="FF003399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9" fillId="0" borderId="0" applyFont="0" applyFill="0" applyBorder="0" applyAlignment="0" applyProtection="0"/>
  </cellStyleXfs>
  <cellXfs count="121">
    <xf numFmtId="0" fontId="0" fillId="0" borderId="0" xfId="0"/>
    <xf numFmtId="0" fontId="4" fillId="0" borderId="0" xfId="0" applyFont="1" applyProtection="1">
      <protection hidden="1"/>
    </xf>
    <xf numFmtId="0" fontId="5" fillId="0" borderId="0" xfId="0" applyFont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vertical="center" wrapText="1"/>
      <protection hidden="1"/>
    </xf>
    <xf numFmtId="164" fontId="10" fillId="0" borderId="0" xfId="0" applyNumberFormat="1" applyFont="1" applyAlignment="1" applyProtection="1">
      <alignment horizontal="center" vertical="center"/>
      <protection hidden="1"/>
    </xf>
    <xf numFmtId="0" fontId="11" fillId="2" borderId="1" xfId="0" applyFont="1" applyFill="1" applyBorder="1" applyAlignment="1" applyProtection="1">
      <alignment horizontal="center" vertical="center"/>
      <protection hidden="1"/>
    </xf>
    <xf numFmtId="0" fontId="11" fillId="2" borderId="2" xfId="0" applyFont="1" applyFill="1" applyBorder="1" applyAlignment="1" applyProtection="1">
      <alignment horizontal="center" vertical="center"/>
      <protection hidden="1"/>
    </xf>
    <xf numFmtId="0" fontId="11" fillId="2" borderId="3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 applyProtection="1">
      <alignment vertical="center" wrapText="1"/>
      <protection hidden="1"/>
    </xf>
    <xf numFmtId="0" fontId="11" fillId="2" borderId="4" xfId="0" applyFont="1" applyFill="1" applyBorder="1" applyAlignment="1" applyProtection="1">
      <alignment horizontal="center" vertical="center"/>
      <protection hidden="1"/>
    </xf>
    <xf numFmtId="0" fontId="11" fillId="2" borderId="5" xfId="0" applyFont="1" applyFill="1" applyBorder="1" applyAlignment="1" applyProtection="1">
      <alignment horizontal="center" vertical="center"/>
      <protection hidden="1"/>
    </xf>
    <xf numFmtId="0" fontId="11" fillId="2" borderId="6" xfId="0" applyFont="1" applyFill="1" applyBorder="1" applyAlignment="1" applyProtection="1">
      <alignment horizontal="center" vertical="center"/>
      <protection hidden="1"/>
    </xf>
    <xf numFmtId="0" fontId="10" fillId="0" borderId="7" xfId="0" applyFont="1" applyBorder="1" applyAlignment="1" applyProtection="1">
      <alignment horizontal="center" vertical="center"/>
      <protection hidden="1"/>
    </xf>
    <xf numFmtId="0" fontId="9" fillId="0" borderId="8" xfId="0" applyFont="1" applyBorder="1" applyAlignment="1" applyProtection="1">
      <alignment horizontal="center" vertical="center" wrapText="1"/>
      <protection hidden="1"/>
    </xf>
    <xf numFmtId="0" fontId="9" fillId="0" borderId="9" xfId="0" applyFont="1" applyBorder="1" applyAlignment="1" applyProtection="1">
      <alignment horizontal="center" vertical="center" wrapText="1"/>
      <protection hidden="1"/>
    </xf>
    <xf numFmtId="0" fontId="13" fillId="0" borderId="0" xfId="0" applyFont="1" applyAlignment="1" applyProtection="1">
      <alignment vertical="center"/>
      <protection hidden="1"/>
    </xf>
    <xf numFmtId="17" fontId="14" fillId="3" borderId="10" xfId="0" applyNumberFormat="1" applyFont="1" applyFill="1" applyBorder="1" applyAlignment="1" applyProtection="1">
      <alignment horizontal="center"/>
      <protection hidden="1"/>
    </xf>
    <xf numFmtId="17" fontId="14" fillId="3" borderId="11" xfId="0" applyNumberFormat="1" applyFont="1" applyFill="1" applyBorder="1" applyAlignment="1" applyProtection="1">
      <alignment horizontal="center"/>
      <protection hidden="1"/>
    </xf>
    <xf numFmtId="17" fontId="14" fillId="3" borderId="12" xfId="0" applyNumberFormat="1" applyFont="1" applyFill="1" applyBorder="1" applyAlignment="1" applyProtection="1">
      <alignment horizontal="center"/>
      <protection hidden="1"/>
    </xf>
    <xf numFmtId="17" fontId="14" fillId="3" borderId="13" xfId="0" applyNumberFormat="1" applyFont="1" applyFill="1" applyBorder="1" applyAlignment="1" applyProtection="1">
      <alignment horizontal="center"/>
      <protection hidden="1"/>
    </xf>
    <xf numFmtId="17" fontId="14" fillId="3" borderId="14" xfId="0" applyNumberFormat="1" applyFont="1" applyFill="1" applyBorder="1" applyAlignment="1" applyProtection="1">
      <alignment horizont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10" fillId="0" borderId="15" xfId="0" applyFont="1" applyBorder="1" applyAlignment="1" applyProtection="1">
      <alignment horizontal="center" vertical="center"/>
      <protection hidden="1"/>
    </xf>
    <xf numFmtId="0" fontId="9" fillId="0" borderId="0" xfId="0" applyFont="1" applyAlignment="1" applyProtection="1">
      <alignment horizontal="center" vertical="center" wrapText="1"/>
      <protection hidden="1"/>
    </xf>
    <xf numFmtId="0" fontId="9" fillId="0" borderId="16" xfId="0" applyFont="1" applyBorder="1" applyAlignment="1" applyProtection="1">
      <alignment horizontal="center" vertical="center" wrapText="1"/>
      <protection hidden="1"/>
    </xf>
    <xf numFmtId="164" fontId="15" fillId="0" borderId="0" xfId="0" applyNumberFormat="1" applyFont="1" applyAlignment="1" applyProtection="1">
      <alignment vertical="center"/>
      <protection hidden="1"/>
    </xf>
    <xf numFmtId="0" fontId="16" fillId="0" borderId="10" xfId="0" applyFont="1" applyBorder="1" applyAlignment="1" applyProtection="1">
      <alignment horizontal="center"/>
      <protection hidden="1"/>
    </xf>
    <xf numFmtId="0" fontId="17" fillId="0" borderId="11" xfId="0" applyFont="1" applyBorder="1" applyAlignment="1" applyProtection="1">
      <alignment horizontal="center"/>
      <protection hidden="1"/>
    </xf>
    <xf numFmtId="0" fontId="17" fillId="0" borderId="12" xfId="0" applyFont="1" applyBorder="1" applyAlignment="1" applyProtection="1">
      <alignment horizontal="center"/>
      <protection hidden="1"/>
    </xf>
    <xf numFmtId="0" fontId="10" fillId="0" borderId="17" xfId="0" applyFont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 wrapText="1"/>
      <protection hidden="1"/>
    </xf>
    <xf numFmtId="0" fontId="10" fillId="0" borderId="11" xfId="0" applyFont="1" applyBorder="1" applyAlignment="1" applyProtection="1">
      <alignment horizontal="center" vertical="center"/>
      <protection hidden="1"/>
    </xf>
    <xf numFmtId="0" fontId="15" fillId="0" borderId="19" xfId="0" applyFont="1" applyBorder="1" applyAlignment="1" applyProtection="1">
      <alignment horizontal="center" vertical="center"/>
      <protection hidden="1"/>
    </xf>
    <xf numFmtId="0" fontId="15" fillId="0" borderId="10" xfId="0" applyFont="1" applyBorder="1" applyAlignment="1" applyProtection="1">
      <alignment horizontal="center"/>
      <protection hidden="1"/>
    </xf>
    <xf numFmtId="17" fontId="14" fillId="3" borderId="20" xfId="0" applyNumberFormat="1" applyFont="1" applyFill="1" applyBorder="1" applyAlignment="1" applyProtection="1">
      <alignment horizontal="center" vertical="center"/>
      <protection hidden="1"/>
    </xf>
    <xf numFmtId="17" fontId="14" fillId="3" borderId="0" xfId="0" applyNumberFormat="1" applyFont="1" applyFill="1" applyAlignment="1" applyProtection="1">
      <alignment horizontal="center" vertical="center"/>
      <protection hidden="1"/>
    </xf>
    <xf numFmtId="17" fontId="14" fillId="3" borderId="16" xfId="0" applyNumberFormat="1" applyFont="1" applyFill="1" applyBorder="1" applyAlignment="1" applyProtection="1">
      <alignment horizontal="center" vertical="center"/>
      <protection hidden="1"/>
    </xf>
    <xf numFmtId="17" fontId="15" fillId="0" borderId="18" xfId="0" applyNumberFormat="1" applyFont="1" applyBorder="1" applyAlignment="1" applyProtection="1">
      <alignment horizontal="center" vertical="center"/>
      <protection hidden="1"/>
    </xf>
    <xf numFmtId="17" fontId="15" fillId="0" borderId="19" xfId="0" applyNumberFormat="1" applyFont="1" applyBorder="1" applyAlignment="1" applyProtection="1">
      <alignment horizontal="center" vertical="center"/>
      <protection hidden="1"/>
    </xf>
    <xf numFmtId="0" fontId="15" fillId="0" borderId="18" xfId="0" applyFont="1" applyBorder="1" applyAlignment="1" applyProtection="1">
      <alignment horizontal="center" vertical="center"/>
      <protection hidden="1"/>
    </xf>
    <xf numFmtId="0" fontId="10" fillId="0" borderId="21" xfId="0" applyFont="1" applyBorder="1" applyAlignment="1" applyProtection="1">
      <alignment horizontal="center" vertical="center"/>
      <protection hidden="1"/>
    </xf>
    <xf numFmtId="0" fontId="15" fillId="0" borderId="22" xfId="0" applyFont="1" applyBorder="1" applyAlignment="1" applyProtection="1">
      <alignment horizontal="center" vertical="center"/>
      <protection hidden="1"/>
    </xf>
    <xf numFmtId="164" fontId="14" fillId="0" borderId="0" xfId="0" applyNumberFormat="1" applyFont="1" applyAlignment="1" applyProtection="1">
      <alignment vertical="center"/>
      <protection hidden="1"/>
    </xf>
    <xf numFmtId="0" fontId="10" fillId="0" borderId="23" xfId="0" applyFont="1" applyBorder="1" applyAlignment="1" applyProtection="1">
      <alignment horizontal="center" vertical="center"/>
      <protection hidden="1"/>
    </xf>
    <xf numFmtId="17" fontId="15" fillId="0" borderId="24" xfId="0" applyNumberFormat="1" applyFont="1" applyBorder="1" applyAlignment="1" applyProtection="1">
      <alignment horizontal="center" vertical="center"/>
      <protection hidden="1"/>
    </xf>
    <xf numFmtId="0" fontId="10" fillId="0" borderId="25" xfId="0" applyFont="1" applyBorder="1" applyAlignment="1" applyProtection="1">
      <alignment horizontal="center" vertical="center"/>
      <protection hidden="1"/>
    </xf>
    <xf numFmtId="0" fontId="15" fillId="0" borderId="26" xfId="0" applyFont="1" applyBorder="1" applyAlignment="1" applyProtection="1">
      <alignment horizontal="center" vertical="center"/>
      <protection hidden="1"/>
    </xf>
    <xf numFmtId="0" fontId="15" fillId="0" borderId="27" xfId="0" applyFont="1" applyBorder="1" applyAlignment="1" applyProtection="1">
      <alignment horizontal="center"/>
      <protection hidden="1"/>
    </xf>
    <xf numFmtId="0" fontId="17" fillId="0" borderId="28" xfId="0" applyFont="1" applyBorder="1" applyAlignment="1" applyProtection="1">
      <alignment horizontal="center"/>
      <protection hidden="1"/>
    </xf>
    <xf numFmtId="0" fontId="17" fillId="0" borderId="29" xfId="0" applyFont="1" applyBorder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  <protection hidden="1"/>
    </xf>
    <xf numFmtId="0" fontId="18" fillId="0" borderId="0" xfId="0" applyFont="1" applyAlignment="1" applyProtection="1">
      <alignment horizontal="left" vertical="center"/>
      <protection hidden="1"/>
    </xf>
    <xf numFmtId="165" fontId="15" fillId="4" borderId="0" xfId="2" applyFont="1" applyFill="1" applyBorder="1" applyAlignment="1" applyProtection="1">
      <alignment horizontal="center" vertical="center"/>
      <protection hidden="1"/>
    </xf>
    <xf numFmtId="164" fontId="15" fillId="0" borderId="0" xfId="0" applyNumberFormat="1" applyFont="1" applyAlignment="1" applyProtection="1">
      <alignment horizontal="right" vertical="center"/>
      <protection hidden="1"/>
    </xf>
    <xf numFmtId="0" fontId="15" fillId="0" borderId="30" xfId="0" applyFont="1" applyBorder="1" applyAlignment="1" applyProtection="1">
      <alignment vertical="center"/>
      <protection hidden="1"/>
    </xf>
    <xf numFmtId="0" fontId="18" fillId="0" borderId="30" xfId="0" applyFont="1" applyBorder="1" applyAlignment="1" applyProtection="1">
      <alignment horizontal="left" vertical="center"/>
      <protection hidden="1"/>
    </xf>
    <xf numFmtId="165" fontId="15" fillId="4" borderId="30" xfId="2" applyFont="1" applyFill="1" applyBorder="1" applyAlignment="1" applyProtection="1">
      <alignment horizontal="center" vertical="center"/>
      <protection hidden="1"/>
    </xf>
    <xf numFmtId="164" fontId="15" fillId="0" borderId="30" xfId="0" applyNumberFormat="1" applyFont="1" applyBorder="1" applyAlignment="1" applyProtection="1">
      <alignment horizontal="right" vertical="center"/>
      <protection hidden="1"/>
    </xf>
    <xf numFmtId="164" fontId="15" fillId="0" borderId="30" xfId="0" applyNumberFormat="1" applyFont="1" applyBorder="1" applyAlignment="1" applyProtection="1">
      <alignment vertical="center"/>
      <protection hidden="1"/>
    </xf>
    <xf numFmtId="0" fontId="4" fillId="0" borderId="30" xfId="0" applyFont="1" applyBorder="1" applyAlignment="1" applyProtection="1">
      <alignment vertical="center"/>
      <protection hidden="1"/>
    </xf>
    <xf numFmtId="0" fontId="20" fillId="5" borderId="13" xfId="0" applyFont="1" applyFill="1" applyBorder="1" applyAlignment="1" applyProtection="1">
      <alignment horizontal="center" vertical="center"/>
      <protection hidden="1"/>
    </xf>
    <xf numFmtId="164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166" fontId="20" fillId="5" borderId="13" xfId="0" applyNumberFormat="1" applyFont="1" applyFill="1" applyBorder="1" applyAlignment="1" applyProtection="1">
      <alignment horizontal="center" vertical="center" wrapText="1"/>
      <protection hidden="1"/>
    </xf>
    <xf numFmtId="0" fontId="21" fillId="6" borderId="31" xfId="0" applyFont="1" applyFill="1" applyBorder="1" applyAlignment="1" applyProtection="1">
      <alignment horizontal="center" vertical="center" wrapText="1"/>
      <protection hidden="1"/>
    </xf>
    <xf numFmtId="0" fontId="21" fillId="6" borderId="0" xfId="0" applyFont="1" applyFill="1" applyAlignment="1" applyProtection="1">
      <alignment horizontal="center" vertical="center" wrapText="1"/>
      <protection hidden="1"/>
    </xf>
    <xf numFmtId="165" fontId="20" fillId="5" borderId="13" xfId="2" applyFont="1" applyFill="1" applyBorder="1" applyAlignment="1" applyProtection="1">
      <alignment horizontal="center" vertical="center" wrapText="1"/>
      <protection hidden="1"/>
    </xf>
    <xf numFmtId="164" fontId="20" fillId="5" borderId="13" xfId="0" applyNumberFormat="1" applyFont="1" applyFill="1" applyBorder="1" applyAlignment="1" applyProtection="1">
      <alignment horizontal="center" vertical="center"/>
      <protection hidden="1"/>
    </xf>
    <xf numFmtId="167" fontId="20" fillId="5" borderId="13" xfId="0" applyNumberFormat="1" applyFont="1" applyFill="1" applyBorder="1" applyAlignment="1" applyProtection="1">
      <alignment horizontal="center" vertical="center"/>
      <protection hidden="1"/>
    </xf>
    <xf numFmtId="0" fontId="18" fillId="3" borderId="32" xfId="0" applyFont="1" applyFill="1" applyBorder="1" applyAlignment="1" applyProtection="1">
      <alignment horizontal="center" vertical="center"/>
      <protection hidden="1"/>
    </xf>
    <xf numFmtId="0" fontId="22" fillId="3" borderId="33" xfId="0" applyFont="1" applyFill="1" applyBorder="1" applyAlignment="1" applyProtection="1">
      <alignment horizontal="left" vertical="center" wrapText="1" indent="1"/>
      <protection hidden="1"/>
    </xf>
    <xf numFmtId="0" fontId="4" fillId="6" borderId="0" xfId="0" applyFont="1" applyFill="1" applyProtection="1">
      <protection hidden="1"/>
    </xf>
    <xf numFmtId="0" fontId="18" fillId="0" borderId="32" xfId="0" applyFont="1" applyBorder="1" applyAlignment="1" applyProtection="1">
      <alignment horizontal="center" vertical="center"/>
      <protection hidden="1"/>
    </xf>
    <xf numFmtId="0" fontId="23" fillId="0" borderId="33" xfId="0" applyFont="1" applyBorder="1" applyAlignment="1" applyProtection="1">
      <alignment horizontal="left" vertical="center" wrapText="1" indent="1"/>
      <protection hidden="1"/>
    </xf>
    <xf numFmtId="43" fontId="4" fillId="6" borderId="0" xfId="0" applyNumberFormat="1" applyFont="1" applyFill="1" applyProtection="1">
      <protection hidden="1"/>
    </xf>
    <xf numFmtId="43" fontId="4" fillId="0" borderId="0" xfId="0" applyNumberFormat="1" applyFont="1" applyProtection="1">
      <protection hidden="1"/>
    </xf>
    <xf numFmtId="10" fontId="4" fillId="0" borderId="0" xfId="0" applyNumberFormat="1" applyFont="1" applyProtection="1">
      <protection hidden="1"/>
    </xf>
    <xf numFmtId="49" fontId="18" fillId="8" borderId="34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5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6" xfId="0" applyNumberFormat="1" applyFont="1" applyFill="1" applyBorder="1" applyAlignment="1" applyProtection="1">
      <alignment horizontal="center" vertical="center"/>
      <protection hidden="1"/>
    </xf>
    <xf numFmtId="49" fontId="18" fillId="8" borderId="37" xfId="0" applyNumberFormat="1" applyFont="1" applyFill="1" applyBorder="1" applyAlignment="1" applyProtection="1">
      <alignment horizontal="center" vertical="center"/>
      <protection hidden="1"/>
    </xf>
    <xf numFmtId="165" fontId="18" fillId="8" borderId="33" xfId="2" applyFont="1" applyFill="1" applyBorder="1" applyAlignment="1" applyProtection="1">
      <alignment horizontal="center" vertical="center" wrapText="1"/>
      <protection hidden="1"/>
    </xf>
    <xf numFmtId="10" fontId="18" fillId="8" borderId="33" xfId="0" applyNumberFormat="1" applyFont="1" applyFill="1" applyBorder="1" applyAlignment="1" applyProtection="1">
      <alignment horizontal="center" vertical="center"/>
      <protection hidden="1"/>
    </xf>
    <xf numFmtId="165" fontId="4" fillId="6" borderId="0" xfId="0" applyNumberFormat="1" applyFont="1" applyFill="1" applyProtection="1">
      <protection hidden="1"/>
    </xf>
    <xf numFmtId="49" fontId="18" fillId="8" borderId="38" xfId="0" applyNumberFormat="1" applyFont="1" applyFill="1" applyBorder="1" applyAlignment="1" applyProtection="1">
      <alignment horizontal="right" vertical="center" indent="1"/>
      <protection hidden="1"/>
    </xf>
    <xf numFmtId="49" fontId="18" fillId="8" borderId="39" xfId="0" applyNumberFormat="1" applyFont="1" applyFill="1" applyBorder="1" applyAlignment="1" applyProtection="1">
      <alignment horizontal="right" vertical="center" indent="1"/>
      <protection hidden="1"/>
    </xf>
    <xf numFmtId="165" fontId="18" fillId="8" borderId="39" xfId="2" applyFont="1" applyFill="1" applyBorder="1" applyAlignment="1" applyProtection="1">
      <alignment horizontal="center" vertical="center" wrapText="1"/>
      <protection hidden="1"/>
    </xf>
    <xf numFmtId="168" fontId="18" fillId="8" borderId="39" xfId="1" applyNumberFormat="1" applyFont="1" applyFill="1" applyBorder="1" applyAlignment="1" applyProtection="1">
      <alignment horizontal="center" vertical="center" wrapText="1"/>
      <protection hidden="1"/>
    </xf>
    <xf numFmtId="10" fontId="18" fillId="8" borderId="39" xfId="0" applyNumberFormat="1" applyFont="1" applyFill="1" applyBorder="1" applyAlignment="1" applyProtection="1">
      <alignment horizontal="center" vertical="center"/>
      <protection hidden="1"/>
    </xf>
    <xf numFmtId="43" fontId="18" fillId="8" borderId="39" xfId="2" applyNumberFormat="1" applyFont="1" applyFill="1" applyBorder="1" applyAlignment="1" applyProtection="1">
      <alignment horizontal="center" vertical="center" wrapText="1"/>
      <protection hidden="1"/>
    </xf>
    <xf numFmtId="165" fontId="3" fillId="9" borderId="0" xfId="0" applyNumberFormat="1" applyFont="1" applyFill="1" applyProtection="1">
      <protection hidden="1"/>
    </xf>
    <xf numFmtId="0" fontId="3" fillId="9" borderId="0" xfId="0" applyFont="1" applyFill="1" applyProtection="1">
      <protection hidden="1"/>
    </xf>
    <xf numFmtId="0" fontId="4" fillId="0" borderId="30" xfId="0" applyFont="1" applyBorder="1" applyProtection="1">
      <protection hidden="1"/>
    </xf>
    <xf numFmtId="0" fontId="24" fillId="0" borderId="40" xfId="0" applyFont="1" applyBorder="1" applyAlignment="1" applyProtection="1">
      <alignment horizontal="center"/>
      <protection hidden="1"/>
    </xf>
    <xf numFmtId="0" fontId="24" fillId="0" borderId="0" xfId="0" applyFont="1" applyAlignment="1" applyProtection="1">
      <alignment horizontal="center"/>
      <protection hidden="1"/>
    </xf>
    <xf numFmtId="0" fontId="24" fillId="0" borderId="0" xfId="0" applyFont="1" applyProtection="1">
      <protection hidden="1"/>
    </xf>
    <xf numFmtId="0" fontId="25" fillId="0" borderId="0" xfId="0" applyFont="1" applyAlignment="1" applyProtection="1">
      <alignment horizontal="center" vertical="center"/>
      <protection hidden="1"/>
    </xf>
    <xf numFmtId="0" fontId="25" fillId="0" borderId="0" xfId="0" applyFont="1" applyAlignment="1" applyProtection="1">
      <alignment horizontal="right"/>
      <protection hidden="1"/>
    </xf>
    <xf numFmtId="14" fontId="25" fillId="0" borderId="0" xfId="0" applyNumberFormat="1" applyFont="1" applyAlignment="1" applyProtection="1">
      <alignment horizontal="left"/>
      <protection hidden="1"/>
    </xf>
    <xf numFmtId="0" fontId="25" fillId="0" borderId="0" xfId="0" applyFont="1" applyProtection="1">
      <protection hidden="1"/>
    </xf>
    <xf numFmtId="0" fontId="25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0" fontId="4" fillId="10" borderId="0" xfId="0" applyFont="1" applyFill="1" applyAlignment="1" applyProtection="1">
      <alignment horizontal="center"/>
      <protection hidden="1"/>
    </xf>
    <xf numFmtId="10" fontId="4" fillId="10" borderId="0" xfId="1" applyNumberFormat="1" applyFont="1" applyFill="1" applyProtection="1">
      <protection hidden="1"/>
    </xf>
    <xf numFmtId="9" fontId="4" fillId="10" borderId="0" xfId="1" applyFont="1" applyFill="1" applyProtection="1">
      <protection hidden="1"/>
    </xf>
    <xf numFmtId="44" fontId="4" fillId="0" borderId="0" xfId="0" applyNumberFormat="1" applyFont="1" applyProtection="1">
      <protection hidden="1"/>
    </xf>
    <xf numFmtId="0" fontId="4" fillId="0" borderId="0" xfId="0" applyFont="1" applyAlignment="1" applyProtection="1">
      <alignment horizontal="right"/>
      <protection hidden="1"/>
    </xf>
    <xf numFmtId="165" fontId="4" fillId="0" borderId="0" xfId="0" applyNumberFormat="1" applyFont="1" applyProtection="1">
      <protection hidden="1"/>
    </xf>
    <xf numFmtId="0" fontId="25" fillId="0" borderId="0" xfId="0" applyFont="1" applyAlignment="1" applyProtection="1">
      <alignment horizontal="left"/>
      <protection locked="0" hidden="1"/>
    </xf>
    <xf numFmtId="0" fontId="25" fillId="0" borderId="0" xfId="0" applyFont="1" applyProtection="1">
      <protection locked="0" hidden="1"/>
    </xf>
    <xf numFmtId="165" fontId="18" fillId="3" borderId="33" xfId="2" applyFont="1" applyFill="1" applyBorder="1" applyAlignment="1" applyProtection="1">
      <alignment horizontal="center" vertical="center" wrapText="1"/>
      <protection locked="0" hidden="1"/>
    </xf>
    <xf numFmtId="10" fontId="18" fillId="3" borderId="33" xfId="2" applyNumberFormat="1" applyFont="1" applyFill="1" applyBorder="1" applyAlignment="1" applyProtection="1">
      <alignment horizontal="center" vertical="center" wrapText="1"/>
      <protection locked="0" hidden="1"/>
    </xf>
    <xf numFmtId="10" fontId="18" fillId="3" borderId="33" xfId="0" applyNumberFormat="1" applyFont="1" applyFill="1" applyBorder="1" applyAlignment="1" applyProtection="1">
      <alignment horizontal="center" vertical="center"/>
      <protection locked="0" hidden="1"/>
    </xf>
    <xf numFmtId="165" fontId="18" fillId="7" borderId="33" xfId="2" applyFont="1" applyFill="1" applyBorder="1" applyAlignment="1" applyProtection="1">
      <alignment horizontal="center" vertical="center" wrapText="1"/>
      <protection locked="0" hidden="1"/>
    </xf>
    <xf numFmtId="10" fontId="18" fillId="0" borderId="33" xfId="2" applyNumberFormat="1" applyFont="1" applyFill="1" applyBorder="1" applyAlignment="1" applyProtection="1">
      <alignment horizontal="center" vertical="center" wrapText="1"/>
      <protection locked="0" hidden="1"/>
    </xf>
    <xf numFmtId="165" fontId="18" fillId="0" borderId="33" xfId="2" applyFont="1" applyFill="1" applyBorder="1" applyAlignment="1" applyProtection="1">
      <alignment horizontal="center" vertical="center" wrapText="1"/>
      <protection locked="0" hidden="1"/>
    </xf>
    <xf numFmtId="10" fontId="18" fillId="7" borderId="33" xfId="0" applyNumberFormat="1" applyFont="1" applyFill="1" applyBorder="1" applyAlignment="1" applyProtection="1">
      <alignment horizontal="center" vertical="center"/>
      <protection locked="0" hidden="1"/>
    </xf>
    <xf numFmtId="10" fontId="15" fillId="0" borderId="13" xfId="0" applyNumberFormat="1" applyFont="1" applyBorder="1" applyAlignment="1" applyProtection="1">
      <alignment horizontal="center"/>
      <protection locked="0" hidden="1"/>
    </xf>
    <xf numFmtId="10" fontId="15" fillId="0" borderId="14" xfId="0" applyNumberFormat="1" applyFont="1" applyBorder="1" applyAlignment="1" applyProtection="1">
      <alignment horizontal="center"/>
      <protection locked="0" hidden="1"/>
    </xf>
    <xf numFmtId="10" fontId="15" fillId="0" borderId="25" xfId="0" applyNumberFormat="1" applyFont="1" applyBorder="1" applyAlignment="1" applyProtection="1">
      <alignment horizontal="center"/>
      <protection locked="0" hidden="1"/>
    </xf>
    <xf numFmtId="10" fontId="15" fillId="0" borderId="26" xfId="0" applyNumberFormat="1" applyFont="1" applyBorder="1" applyAlignment="1" applyProtection="1">
      <alignment horizontal="center"/>
      <protection locked="0" hidden="1"/>
    </xf>
  </cellXfs>
  <cellStyles count="3">
    <cellStyle name="Normal" xfId="0" builtinId="0"/>
    <cellStyle name="Porcentagem" xfId="1" builtinId="5"/>
    <cellStyle name="Vírgula 2 2" xfId="2" xr:uid="{F96A366B-2429-4956-BF10-619052658F6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829235</xdr:colOff>
      <xdr:row>5</xdr:row>
      <xdr:rowOff>156882</xdr:rowOff>
    </xdr:from>
    <xdr:to>
      <xdr:col>13</xdr:col>
      <xdr:colOff>557349</xdr:colOff>
      <xdr:row>6</xdr:row>
      <xdr:rowOff>23307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D375823-038D-4470-8E5F-96FCE0C97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982635" y="1061757"/>
          <a:ext cx="7195714" cy="47400"/>
        </a:xfrm>
        <a:prstGeom prst="rect">
          <a:avLst/>
        </a:prstGeom>
      </xdr:spPr>
    </xdr:pic>
    <xdr:clientData/>
  </xdr:twoCellAnchor>
  <xdr:twoCellAnchor editAs="oneCell">
    <xdr:from>
      <xdr:col>13</xdr:col>
      <xdr:colOff>477338</xdr:colOff>
      <xdr:row>1</xdr:row>
      <xdr:rowOff>115953</xdr:rowOff>
    </xdr:from>
    <xdr:to>
      <xdr:col>14</xdr:col>
      <xdr:colOff>617744</xdr:colOff>
      <xdr:row>4</xdr:row>
      <xdr:rowOff>85744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EB9303B7-E1D6-40C3-919C-E5E1E894D2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8338" y="296928"/>
          <a:ext cx="1073856" cy="512716"/>
        </a:xfrm>
        <a:prstGeom prst="rect">
          <a:avLst/>
        </a:prstGeom>
      </xdr:spPr>
    </xdr:pic>
    <xdr:clientData/>
  </xdr:twoCellAnchor>
  <xdr:twoCellAnchor editAs="oneCell">
    <xdr:from>
      <xdr:col>12</xdr:col>
      <xdr:colOff>324969</xdr:colOff>
      <xdr:row>2</xdr:row>
      <xdr:rowOff>11207</xdr:rowOff>
    </xdr:from>
    <xdr:to>
      <xdr:col>13</xdr:col>
      <xdr:colOff>288550</xdr:colOff>
      <xdr:row>4</xdr:row>
      <xdr:rowOff>58384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1C1B93B-0F2F-4FDF-9EDB-1192FAF63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012519" y="373157"/>
          <a:ext cx="897031" cy="409127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1%20-%20Sert&#227;o\CB-DOHDU-SPO-LOTE1_MOXOT&#211;-JAN-V1%20RV16-FINAL.xlsx" TargetMode="External"/><Relationship Id="rId1" Type="http://schemas.openxmlformats.org/officeDocument/2006/relationships/externalLinkPath" Target="CB-DOHDU-SPO-LOTE1_MOXOT&#211;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1 SERTÃO MOXOTÓ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>
        <row r="4">
          <cell r="C4" t="str">
    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    </cell>
        </row>
        <row r="6">
          <cell r="E6">
            <v>45992</v>
          </cell>
        </row>
        <row r="7">
          <cell r="C7" t="str">
            <v>Não Desonerado</v>
          </cell>
        </row>
        <row r="12">
          <cell r="C12">
            <v>45992</v>
          </cell>
          <cell r="E12">
            <v>45931</v>
          </cell>
        </row>
        <row r="13">
          <cell r="C13" t="str">
            <v>2024.2</v>
          </cell>
        </row>
        <row r="14">
          <cell r="C14">
            <v>45962</v>
          </cell>
        </row>
      </sheetData>
      <sheetData sheetId="1">
        <row r="60">
          <cell r="D60">
            <v>17341350.359999999</v>
          </cell>
        </row>
      </sheetData>
      <sheetData sheetId="2"/>
      <sheetData sheetId="3">
        <row r="22">
          <cell r="B22" t="str">
            <v>LOTE 01 - SERTÃO DO MOXOTÓ</v>
          </cell>
        </row>
        <row r="23">
          <cell r="A23" t="str">
            <v>1.</v>
          </cell>
          <cell r="E23" t="str">
            <v>SERVIÇOS PRELIMINARES (CANTEIRO DE OBRAS)</v>
          </cell>
          <cell r="O23">
            <v>756777.5</v>
          </cell>
          <cell r="P23">
            <v>734637.04</v>
          </cell>
        </row>
        <row r="24">
          <cell r="A24" t="str">
            <v>1.1</v>
          </cell>
          <cell r="E24" t="str">
            <v>CANTEIRO DE OBRAS</v>
          </cell>
          <cell r="O24">
            <v>559928.31999999995</v>
          </cell>
          <cell r="P24">
            <v>543950.36</v>
          </cell>
        </row>
        <row r="25">
          <cell r="A25" t="str">
            <v>1.1.1</v>
          </cell>
          <cell r="B25" t="str">
            <v>COMPOSIÇÃO</v>
          </cell>
          <cell r="C25" t="str">
            <v>CPU 001</v>
          </cell>
          <cell r="D25" t="str">
            <v>FALTA</v>
          </cell>
          <cell r="E25" t="str">
            <v>CANTEIRO DE OBRAS CENTRAL</v>
          </cell>
          <cell r="F25" t="str">
            <v>UN</v>
          </cell>
          <cell r="G25">
            <v>1</v>
          </cell>
          <cell r="H25">
            <v>1</v>
          </cell>
          <cell r="I25">
            <v>0.25509999999999999</v>
          </cell>
          <cell r="J25">
            <v>241060.64</v>
          </cell>
          <cell r="K25">
            <v>302555.2</v>
          </cell>
          <cell r="L25">
            <v>0.2069</v>
          </cell>
          <cell r="M25">
            <v>241060.64</v>
          </cell>
          <cell r="N25">
            <v>290936.08</v>
          </cell>
          <cell r="O25">
            <v>302555.2</v>
          </cell>
          <cell r="P25">
            <v>290936.08</v>
          </cell>
        </row>
        <row r="26">
          <cell r="A26" t="str">
            <v>1.1.2</v>
          </cell>
          <cell r="B26" t="str">
            <v>SICRO OUTUBRO / 2025</v>
          </cell>
          <cell r="C26">
            <v>903810</v>
          </cell>
          <cell r="D26" t="str">
            <v>529081 - 3</v>
          </cell>
          <cell r="E26" t="str">
            <v>INSTALAÇÃO DA USINA DE ASFALTO A QUENTE CAPACIDADE DE 120 T/H</v>
          </cell>
          <cell r="F26" t="str">
            <v>UN</v>
          </cell>
          <cell r="G26">
            <v>1</v>
          </cell>
          <cell r="H26">
            <v>1</v>
          </cell>
          <cell r="I26">
            <v>0.25509999999999999</v>
          </cell>
          <cell r="J26">
            <v>205061.85</v>
          </cell>
          <cell r="K26">
            <v>257373.12</v>
          </cell>
          <cell r="L26">
            <v>0.2069</v>
          </cell>
          <cell r="M26">
            <v>209639.81</v>
          </cell>
          <cell r="N26">
            <v>253014.28</v>
          </cell>
          <cell r="O26">
            <v>257373.12</v>
          </cell>
          <cell r="P26">
            <v>253014.28</v>
          </cell>
        </row>
        <row r="27">
          <cell r="A27" t="str">
            <v>1.2</v>
          </cell>
          <cell r="E27" t="str">
            <v>MOBILIZAÇÃO</v>
          </cell>
          <cell r="O27">
            <v>98424.59</v>
          </cell>
          <cell r="P27">
            <v>95343.34</v>
          </cell>
        </row>
        <row r="28">
          <cell r="A28" t="str">
            <v>1.2.1</v>
          </cell>
          <cell r="B28" t="str">
            <v>COMPOSIÇÃO</v>
          </cell>
          <cell r="C28" t="str">
            <v>CPU 013</v>
          </cell>
          <cell r="D28" t="str">
            <v>FALTA</v>
          </cell>
          <cell r="E28" t="str">
            <v>MOBILIZAÇÃO DE MAQUINAS E EQUIPAMENTOS - CANTEIRO CENTRAL</v>
          </cell>
          <cell r="F28" t="str">
            <v>UN</v>
          </cell>
          <cell r="G28">
            <v>1</v>
          </cell>
          <cell r="H28">
            <v>1</v>
          </cell>
          <cell r="I28">
            <v>0.25509999999999999</v>
          </cell>
          <cell r="J28">
            <v>78419.72</v>
          </cell>
          <cell r="K28">
            <v>98424.59</v>
          </cell>
          <cell r="L28">
            <v>0.2069</v>
          </cell>
          <cell r="M28">
            <v>78998.55</v>
          </cell>
          <cell r="N28">
            <v>95343.34</v>
          </cell>
          <cell r="O28">
            <v>98424.59</v>
          </cell>
          <cell r="P28">
            <v>95343.34</v>
          </cell>
        </row>
        <row r="29">
          <cell r="A29" t="str">
            <v>1.3</v>
          </cell>
          <cell r="E29" t="str">
            <v>DESMOBILIZAÇÃO</v>
          </cell>
          <cell r="O29">
            <v>98424.59</v>
          </cell>
          <cell r="P29">
            <v>95343.34</v>
          </cell>
        </row>
        <row r="30">
          <cell r="A30" t="str">
            <v>1.3.1</v>
          </cell>
          <cell r="B30" t="str">
            <v>COMPOSIÇÃO</v>
          </cell>
          <cell r="C30" t="str">
            <v>CPU 014</v>
          </cell>
          <cell r="D30" t="str">
            <v>FALTA</v>
          </cell>
          <cell r="E30" t="str">
            <v>DESMOBILIZAÇÃO DE MAQUINAS E EQUIPAMENTOS - CANTEIRO CENTRAL</v>
          </cell>
          <cell r="F30" t="str">
            <v>UN</v>
          </cell>
          <cell r="G30">
            <v>1</v>
          </cell>
          <cell r="H30">
            <v>1</v>
          </cell>
          <cell r="I30">
            <v>0.25509999999999999</v>
          </cell>
          <cell r="J30">
            <v>78419.72</v>
          </cell>
          <cell r="K30">
            <v>98424.59</v>
          </cell>
          <cell r="L30">
            <v>0.2069</v>
          </cell>
          <cell r="M30">
            <v>78998.55</v>
          </cell>
          <cell r="N30">
            <v>95343.34</v>
          </cell>
          <cell r="O30">
            <v>98424.59</v>
          </cell>
          <cell r="P30">
            <v>95343.34</v>
          </cell>
        </row>
        <row r="31">
          <cell r="A31" t="str">
            <v>2.</v>
          </cell>
          <cell r="E31" t="str">
            <v>EXECUÇÃO DE SERVIÇOS DE ENGENHARIA DE PAVIMENTAÇÃO ASFÁLTICA</v>
          </cell>
          <cell r="O31">
            <v>5014566.01</v>
          </cell>
          <cell r="P31">
            <v>4911712.55</v>
          </cell>
        </row>
        <row r="32">
          <cell r="A32" t="str">
            <v>2.1</v>
          </cell>
          <cell r="E32" t="str">
            <v>ADMINISTRAÇÃO LOCAL</v>
          </cell>
          <cell r="O32">
            <v>433548.92</v>
          </cell>
          <cell r="P32">
            <v>447230.01</v>
          </cell>
        </row>
        <row r="33">
          <cell r="A33" t="str">
            <v>2.1.1</v>
          </cell>
          <cell r="B33" t="str">
            <v>COMPOSIÇÃO</v>
          </cell>
          <cell r="C33" t="str">
            <v>CPU 009</v>
          </cell>
          <cell r="D33" t="str">
            <v>FALTA</v>
          </cell>
          <cell r="E33" t="str">
            <v>ADMINISTRAÇÃO LOCAL PARA PAVIMENTAÇÃO ASFÁLTICA (12 MESES)</v>
          </cell>
          <cell r="F33" t="str">
            <v>UN</v>
          </cell>
          <cell r="G33">
            <v>1</v>
          </cell>
          <cell r="H33">
            <v>1</v>
          </cell>
          <cell r="I33">
            <v>0.25509999999999999</v>
          </cell>
          <cell r="J33">
            <v>345429.79</v>
          </cell>
          <cell r="K33">
            <v>433548.92</v>
          </cell>
          <cell r="L33">
            <v>0.2069</v>
          </cell>
          <cell r="M33">
            <v>370560.95</v>
          </cell>
          <cell r="N33">
            <v>447230.01</v>
          </cell>
          <cell r="O33">
            <v>433548.92</v>
          </cell>
          <cell r="P33">
            <v>447230.01</v>
          </cell>
        </row>
        <row r="34">
          <cell r="A34" t="str">
            <v>2.2</v>
          </cell>
          <cell r="E34" t="str">
            <v>SERVIÇOS PRELIMINARES</v>
          </cell>
          <cell r="O34">
            <v>225733.42</v>
          </cell>
          <cell r="P34">
            <v>219601.14</v>
          </cell>
        </row>
        <row r="35">
          <cell r="A35" t="str">
            <v>2.2.1</v>
          </cell>
          <cell r="B35" t="str">
            <v>SINAPI DEZEMBRO 2025</v>
          </cell>
          <cell r="C35">
            <v>103689</v>
          </cell>
          <cell r="D35" t="str">
            <v>FALTA</v>
          </cell>
          <cell r="E35" t="str">
            <v>FORNECIMENTO E INSTALAÇÃO DE PLACA DE OBRA COM CHAPA GALVANIZADA E ESTRUTURA DE MADEIRA. AF_03/2022_PS</v>
          </cell>
          <cell r="F35" t="str">
            <v>M2</v>
          </cell>
          <cell r="G35">
            <v>147.41999999999999</v>
          </cell>
          <cell r="H35">
            <v>1</v>
          </cell>
          <cell r="I35">
            <v>0.25509999999999999</v>
          </cell>
          <cell r="J35">
            <v>464.96</v>
          </cell>
          <cell r="K35">
            <v>583.57000000000005</v>
          </cell>
          <cell r="L35">
            <v>0.2069</v>
          </cell>
          <cell r="M35">
            <v>468.43</v>
          </cell>
          <cell r="N35">
            <v>565.34</v>
          </cell>
          <cell r="O35">
            <v>86029.88</v>
          </cell>
          <cell r="P35">
            <v>83342.42</v>
          </cell>
        </row>
        <row r="36">
          <cell r="A36" t="str">
            <v>2.2.2</v>
          </cell>
          <cell r="B36" t="str">
            <v>COMPESA 2024.2</v>
          </cell>
          <cell r="C36" t="str">
            <v>01.08.42U</v>
          </cell>
          <cell r="D36" t="str">
            <v>FALTA</v>
          </cell>
          <cell r="E36" t="str">
            <v>CANTEIRO ITINERANTE COMPOSTO DE TOLDO, CONJUNTO DE MESA E CADEIRAS E BANHEIRO QUÍMICO COM LIMPEZA DIÁRIA INCLUSO COLETA E DESTINAÇÃO FINAL DE EFLUENTES</v>
          </cell>
          <cell r="F36" t="str">
            <v>MÊS</v>
          </cell>
          <cell r="G36">
            <v>22</v>
          </cell>
          <cell r="H36">
            <v>1</v>
          </cell>
          <cell r="I36">
            <v>0.25509999999999999</v>
          </cell>
          <cell r="J36">
            <v>4181.8900000000003</v>
          </cell>
          <cell r="K36">
            <v>5248.69</v>
          </cell>
          <cell r="L36">
            <v>0.2069</v>
          </cell>
          <cell r="M36">
            <v>4251.6400000000003</v>
          </cell>
          <cell r="N36">
            <v>5131.3</v>
          </cell>
          <cell r="O36">
            <v>115471.18</v>
          </cell>
          <cell r="P36">
            <v>112888.6</v>
          </cell>
        </row>
        <row r="37">
          <cell r="A37" t="str">
            <v>2.2.3</v>
          </cell>
          <cell r="B37" t="str">
            <v>ORSE NOVEMBRO / 2025</v>
          </cell>
          <cell r="C37">
            <v>4659</v>
          </cell>
          <cell r="D37" t="str">
            <v>FALTA</v>
          </cell>
          <cell r="E37" t="str">
            <v>LOCAÇÃO DE CONTAINER - REFEITÓRIO SEM BANHEIRO - 6,00 X 2,40M - REV 02_02/2022</v>
          </cell>
          <cell r="F37" t="str">
            <v>MÊS</v>
          </cell>
          <cell r="G37">
            <v>11</v>
          </cell>
          <cell r="H37">
            <v>6</v>
          </cell>
          <cell r="I37">
            <v>0.15740000000000001</v>
          </cell>
          <cell r="J37">
            <v>1800</v>
          </cell>
          <cell r="K37">
            <v>2083.3200000000002</v>
          </cell>
          <cell r="L37">
            <v>0.1142</v>
          </cell>
          <cell r="M37">
            <v>1800</v>
          </cell>
          <cell r="N37">
            <v>2005.56</v>
          </cell>
          <cell r="O37">
            <v>22916.52</v>
          </cell>
          <cell r="P37">
            <v>22061.16</v>
          </cell>
        </row>
        <row r="38">
          <cell r="A38" t="str">
            <v>2.2.4</v>
          </cell>
          <cell r="B38" t="str">
            <v>COMPESA 2024.2</v>
          </cell>
          <cell r="C38" t="str">
            <v>31.01.05U</v>
          </cell>
          <cell r="D38" t="str">
            <v>FALTA</v>
          </cell>
          <cell r="E38" t="str">
            <v>CONSERTO DE RAMAIS PREDIAIS DE ÁGUA DANIFICADOS DURANTE EXECUÇÃO DAS OBRAS.</v>
          </cell>
          <cell r="F38" t="str">
            <v>UN</v>
          </cell>
          <cell r="G38">
            <v>16</v>
          </cell>
          <cell r="H38">
            <v>1</v>
          </cell>
          <cell r="I38">
            <v>0.25509999999999999</v>
          </cell>
          <cell r="J38">
            <v>19.66</v>
          </cell>
          <cell r="K38">
            <v>24.67</v>
          </cell>
          <cell r="L38">
            <v>0.2069</v>
          </cell>
          <cell r="M38">
            <v>21.14</v>
          </cell>
          <cell r="N38">
            <v>25.51</v>
          </cell>
          <cell r="O38">
            <v>394.72</v>
          </cell>
          <cell r="P38">
            <v>408.16</v>
          </cell>
        </row>
        <row r="39">
          <cell r="A39" t="str">
            <v>2.2.5</v>
          </cell>
          <cell r="B39" t="str">
            <v>COMPESA 2024.2</v>
          </cell>
          <cell r="C39" t="str">
            <v>31.08.09U</v>
          </cell>
          <cell r="D39" t="str">
            <v>FALTA</v>
          </cell>
          <cell r="E39" t="str">
            <v>CONSERTO DE RAMAIS PREDIAIS DE ESGOTO DANIFICADOS DURANTE EXECUÇÃO DAS OBRAS.</v>
          </cell>
          <cell r="F39" t="str">
            <v>UN</v>
          </cell>
          <cell r="G39">
            <v>16</v>
          </cell>
          <cell r="H39">
            <v>1</v>
          </cell>
          <cell r="I39">
            <v>0.25509999999999999</v>
          </cell>
          <cell r="J39">
            <v>45.87</v>
          </cell>
          <cell r="K39">
            <v>57.57</v>
          </cell>
          <cell r="L39">
            <v>0.2069</v>
          </cell>
          <cell r="M39">
            <v>46.65</v>
          </cell>
          <cell r="N39">
            <v>56.3</v>
          </cell>
          <cell r="O39">
            <v>921.12</v>
          </cell>
          <cell r="P39">
            <v>900.8</v>
          </cell>
        </row>
        <row r="40">
          <cell r="A40" t="str">
            <v>2.3</v>
          </cell>
          <cell r="E40" t="str">
            <v>MOBILIZAÇÃO</v>
          </cell>
          <cell r="O40">
            <v>162333.42000000001</v>
          </cell>
          <cell r="P40">
            <v>157265.28</v>
          </cell>
        </row>
        <row r="41">
          <cell r="A41" t="str">
            <v>2.3.1</v>
          </cell>
          <cell r="B41" t="str">
            <v>COMPOSIÇÃO</v>
          </cell>
          <cell r="C41" t="str">
            <v>CPU 002</v>
          </cell>
          <cell r="D41" t="str">
            <v>FALTA</v>
          </cell>
          <cell r="E41" t="str">
            <v>MOBILIZAÇÃO DE MAQUINAS E EQUIPAMENTOS - PAVIMENTAÇÃO ASFÁLTICA, CAPEAMENTO E/OU RECAPEAMENTO</v>
          </cell>
          <cell r="F41" t="str">
            <v>UN</v>
          </cell>
          <cell r="G41">
            <v>6</v>
          </cell>
          <cell r="H41">
            <v>1</v>
          </cell>
          <cell r="I41">
            <v>0.25509999999999999</v>
          </cell>
          <cell r="J41">
            <v>21556.51</v>
          </cell>
          <cell r="K41">
            <v>27055.57</v>
          </cell>
          <cell r="L41">
            <v>0.2069</v>
          </cell>
          <cell r="M41">
            <v>21717.53</v>
          </cell>
          <cell r="N41">
            <v>26210.880000000001</v>
          </cell>
          <cell r="O41">
            <v>162333.42000000001</v>
          </cell>
          <cell r="P41">
            <v>157265.28</v>
          </cell>
        </row>
        <row r="42">
          <cell r="A42" t="str">
            <v>2.4</v>
          </cell>
          <cell r="E42" t="str">
            <v>DESMOBILIZAÇÃO</v>
          </cell>
          <cell r="O42">
            <v>162333.42000000001</v>
          </cell>
          <cell r="P42">
            <v>157265.28</v>
          </cell>
        </row>
        <row r="43">
          <cell r="A43" t="str">
            <v>2.4.1</v>
          </cell>
          <cell r="B43" t="str">
            <v>COMPOSIÇÃO</v>
          </cell>
          <cell r="C43" t="str">
            <v>CPU 003</v>
          </cell>
          <cell r="D43" t="str">
            <v>FALTA</v>
          </cell>
          <cell r="E43" t="str">
            <v>DESMOBILIZAÇÃO DE MAQUINAS E EQUIPAMENTOS - PAVIMENTAÇÃO ASFÁLTICA, CAPEAMENTO E/OU RECAPEAMENTO</v>
          </cell>
          <cell r="F43" t="str">
            <v>UN</v>
          </cell>
          <cell r="G43">
            <v>6</v>
          </cell>
          <cell r="H43">
            <v>1</v>
          </cell>
          <cell r="I43">
            <v>0.25509999999999999</v>
          </cell>
          <cell r="J43">
            <v>21556.51</v>
          </cell>
          <cell r="K43">
            <v>27055.57</v>
          </cell>
          <cell r="L43">
            <v>0.2069</v>
          </cell>
          <cell r="M43">
            <v>21717.53</v>
          </cell>
          <cell r="N43">
            <v>26210.880000000001</v>
          </cell>
          <cell r="O43">
            <v>162333.42000000001</v>
          </cell>
          <cell r="P43">
            <v>157265.28</v>
          </cell>
        </row>
        <row r="44">
          <cell r="A44" t="str">
            <v>2.5</v>
          </cell>
          <cell r="E44" t="str">
            <v>MOVIMENTAÇÃO DE TERRA</v>
          </cell>
          <cell r="O44">
            <v>273772.55</v>
          </cell>
          <cell r="P44">
            <v>264729.40000000002</v>
          </cell>
        </row>
        <row r="45">
          <cell r="A45" t="str">
            <v>2.5.1</v>
          </cell>
          <cell r="B45" t="str">
            <v>SICRO OUTUBRO / 2025</v>
          </cell>
          <cell r="C45">
            <v>5502114</v>
          </cell>
          <cell r="D45" t="str">
            <v>FALTA</v>
          </cell>
          <cell r="E45" t="str">
            <v>ESCAVAÇÃO, CARGA E TRANSPORTE DE MATERIAL DE 1ª CATEGORIA - DMT DE 1.000 A 1.200 M - CAMINHO DE SERVIÇO EM LEITO NATURAL - COM ESCAVADEIRA E CAMINHÃO BASCULANTE DE 14 M³</v>
          </cell>
          <cell r="F45" t="str">
            <v>M³</v>
          </cell>
          <cell r="G45">
            <v>2514.1999999999998</v>
          </cell>
          <cell r="H45">
            <v>1</v>
          </cell>
          <cell r="I45">
            <v>0.25509999999999999</v>
          </cell>
          <cell r="J45">
            <v>8.41</v>
          </cell>
          <cell r="K45">
            <v>10.55</v>
          </cell>
          <cell r="L45">
            <v>0.2069</v>
          </cell>
          <cell r="M45">
            <v>8.5</v>
          </cell>
          <cell r="N45">
            <v>10.25</v>
          </cell>
          <cell r="O45">
            <v>26524.81</v>
          </cell>
          <cell r="P45">
            <v>25770.55</v>
          </cell>
        </row>
        <row r="46">
          <cell r="A46" t="str">
            <v>2.5.2</v>
          </cell>
          <cell r="B46" t="str">
            <v>SICRO OUTUBRO / 2025</v>
          </cell>
          <cell r="C46">
            <v>4413942</v>
          </cell>
          <cell r="D46" t="str">
            <v>514993 - 2</v>
          </cell>
          <cell r="E46" t="str">
            <v>ESPALHAMENTO DE MATERIAL EM BOTA-FORA</v>
          </cell>
          <cell r="F46" t="str">
            <v>M³</v>
          </cell>
          <cell r="G46">
            <v>2514.1999999999998</v>
          </cell>
          <cell r="H46">
            <v>1</v>
          </cell>
          <cell r="I46">
            <v>0.25509999999999999</v>
          </cell>
          <cell r="J46">
            <v>2.69</v>
          </cell>
          <cell r="K46">
            <v>3.37</v>
          </cell>
          <cell r="L46">
            <v>0.2069</v>
          </cell>
          <cell r="M46">
            <v>2.72</v>
          </cell>
          <cell r="N46">
            <v>3.28</v>
          </cell>
          <cell r="O46">
            <v>8472.85</v>
          </cell>
          <cell r="P46">
            <v>8246.57</v>
          </cell>
        </row>
        <row r="47">
          <cell r="A47" t="str">
            <v>2.5.3</v>
          </cell>
          <cell r="B47" t="str">
            <v>SICRO OUTUBRO / 2025</v>
          </cell>
          <cell r="C47">
            <v>4011227</v>
          </cell>
          <cell r="D47" t="str">
            <v>514979 - 7</v>
          </cell>
          <cell r="E47" t="str">
            <v>SUB-BASE DE SOLO ESTABILIZADO GRANULOMETRICAMENTE SEM MISTURA COM MATERIAL DE JAZIDA - 100% PROCTOR INTERMEDIÁRIO</v>
          </cell>
          <cell r="F47" t="str">
            <v>M³</v>
          </cell>
          <cell r="G47">
            <v>175.23</v>
          </cell>
          <cell r="H47">
            <v>1</v>
          </cell>
          <cell r="I47">
            <v>0.25509999999999999</v>
          </cell>
          <cell r="J47">
            <v>15.23</v>
          </cell>
          <cell r="K47">
            <v>19.11</v>
          </cell>
          <cell r="L47">
            <v>0.2069</v>
          </cell>
          <cell r="M47">
            <v>15.42</v>
          </cell>
          <cell r="N47">
            <v>18.61</v>
          </cell>
          <cell r="O47">
            <v>3348.64</v>
          </cell>
          <cell r="P47">
            <v>3261.03</v>
          </cell>
        </row>
        <row r="48">
          <cell r="A48" t="str">
            <v>2.5.4</v>
          </cell>
          <cell r="B48" t="str">
            <v>SINAPI DEZEMBRO 2025</v>
          </cell>
          <cell r="C48">
            <v>98525</v>
          </cell>
          <cell r="D48" t="str">
            <v>FALTA</v>
          </cell>
          <cell r="E48" t="str">
            <v>LIMPEZA MECANIZADA DE CAMADA VEGETAL, VEGETAÇÃO E PEQUENAS ÁRVORES (DIÂMETRO DE TRONCO MENOR QUE 0,20 M), COM TRATOR DE ESTEIRAS. AF_03/2024</v>
          </cell>
          <cell r="F48" t="str">
            <v>M2</v>
          </cell>
          <cell r="G48">
            <v>16761.39</v>
          </cell>
          <cell r="H48">
            <v>1</v>
          </cell>
          <cell r="I48">
            <v>0.25509999999999999</v>
          </cell>
          <cell r="J48">
            <v>0.65</v>
          </cell>
          <cell r="K48">
            <v>0.81</v>
          </cell>
          <cell r="L48">
            <v>0.2069</v>
          </cell>
          <cell r="M48">
            <v>0.67</v>
          </cell>
          <cell r="N48">
            <v>0.8</v>
          </cell>
          <cell r="O48">
            <v>13576.72</v>
          </cell>
          <cell r="P48">
            <v>13409.11</v>
          </cell>
        </row>
        <row r="49">
          <cell r="A49" t="str">
            <v>2.5.5</v>
          </cell>
          <cell r="B49" t="str">
            <v>SINAPI DEZEMBRO 2025</v>
          </cell>
          <cell r="C49">
            <v>100979</v>
          </cell>
          <cell r="D49" t="str">
            <v>FALTA</v>
          </cell>
          <cell r="E49" t="str">
            <v>CARGA, MANOBRA E DESCARGA DE SOLOS E MATERIAIS GRANULARES EM CAMINHÃO BASCULANTE 14 M³ - CARGA COM ESCAVADEIRA HIDRÁULICA (CAÇAMBA DE 1,20 M³ / 155 HP) E DESCARGA LIVRE (UNIDADE: M3). AF_07/2020</v>
          </cell>
          <cell r="F49" t="str">
            <v>M3</v>
          </cell>
          <cell r="G49">
            <v>4357.96</v>
          </cell>
          <cell r="H49">
            <v>1</v>
          </cell>
          <cell r="I49">
            <v>0.25509999999999999</v>
          </cell>
          <cell r="J49">
            <v>6.66</v>
          </cell>
          <cell r="K49">
            <v>8.35</v>
          </cell>
          <cell r="L49">
            <v>0.2069</v>
          </cell>
          <cell r="M49">
            <v>6.74</v>
          </cell>
          <cell r="N49">
            <v>8.1300000000000008</v>
          </cell>
          <cell r="O49">
            <v>36388.959999999999</v>
          </cell>
          <cell r="P49">
            <v>35430.21</v>
          </cell>
        </row>
        <row r="50">
          <cell r="A50" t="str">
            <v>2.5.6</v>
          </cell>
          <cell r="B50" t="str">
            <v>SINAPI DEZEMBRO 2025</v>
          </cell>
          <cell r="C50">
            <v>95876</v>
          </cell>
          <cell r="D50" t="str">
            <v>FALTA</v>
          </cell>
          <cell r="E50" t="str">
            <v>TRANSPORTE COM CAMINHÃO BASCULANTE DE 14 M³, EM VIA URBANA PAVIMENTADA, DMT ATÉ 30 KM (UNIDADE: M3XKM). AF_07/2020</v>
          </cell>
          <cell r="F50" t="str">
            <v>M3XKM</v>
          </cell>
          <cell r="G50">
            <v>65369.4</v>
          </cell>
          <cell r="H50">
            <v>1</v>
          </cell>
          <cell r="I50">
            <v>0.25509999999999999</v>
          </cell>
          <cell r="J50">
            <v>2.16</v>
          </cell>
          <cell r="K50">
            <v>2.71</v>
          </cell>
          <cell r="L50">
            <v>0.2069</v>
          </cell>
          <cell r="M50">
            <v>2.17</v>
          </cell>
          <cell r="N50">
            <v>2.61</v>
          </cell>
          <cell r="O50">
            <v>177151.07</v>
          </cell>
          <cell r="P50">
            <v>170614.13</v>
          </cell>
        </row>
        <row r="51">
          <cell r="A51" t="str">
            <v>2.5.7</v>
          </cell>
          <cell r="B51" t="str">
            <v>ORSE NOVEMBRO / 2025</v>
          </cell>
          <cell r="C51">
            <v>4268</v>
          </cell>
          <cell r="D51" t="str">
            <v>FALTA</v>
          </cell>
          <cell r="E51" t="str">
            <v>REMOÇÃO DE ÁRVORE, PORTE MÉDIO, COM UTILIZAÇÃO DE RETRO-ESCAVADEIRA</v>
          </cell>
          <cell r="F51" t="str">
            <v>UN</v>
          </cell>
          <cell r="G51">
            <v>2</v>
          </cell>
          <cell r="H51">
            <v>1</v>
          </cell>
          <cell r="I51">
            <v>0.25509999999999999</v>
          </cell>
          <cell r="J51">
            <v>106.85</v>
          </cell>
          <cell r="K51">
            <v>134.1</v>
          </cell>
          <cell r="L51">
            <v>0.2069</v>
          </cell>
          <cell r="M51">
            <v>106.85</v>
          </cell>
          <cell r="N51">
            <v>128.94999999999999</v>
          </cell>
          <cell r="O51">
            <v>268.2</v>
          </cell>
          <cell r="P51">
            <v>257.89999999999998</v>
          </cell>
        </row>
        <row r="52">
          <cell r="A52" t="str">
            <v>2.5.8</v>
          </cell>
          <cell r="B52" t="str">
            <v>COMPOSIÇÃO</v>
          </cell>
          <cell r="C52" t="str">
            <v>CPU 016</v>
          </cell>
          <cell r="D52" t="str">
            <v>FALTA</v>
          </cell>
          <cell r="E52" t="str">
            <v>AQUISIÇÃO DE MATERIAL DE JAZIDA PARA EXECUÇÃO DA SUB-BASE</v>
          </cell>
          <cell r="F52" t="str">
            <v>M3</v>
          </cell>
          <cell r="G52">
            <v>175.23</v>
          </cell>
          <cell r="H52">
            <v>5</v>
          </cell>
          <cell r="I52">
            <v>0.184</v>
          </cell>
          <cell r="J52">
            <v>38.76</v>
          </cell>
          <cell r="K52">
            <v>45.89</v>
          </cell>
          <cell r="L52">
            <v>0.13969999999999999</v>
          </cell>
          <cell r="M52">
            <v>38.76</v>
          </cell>
          <cell r="N52">
            <v>44.17</v>
          </cell>
          <cell r="O52">
            <v>8041.3</v>
          </cell>
          <cell r="P52">
            <v>7739.9</v>
          </cell>
        </row>
        <row r="53">
          <cell r="A53" t="str">
            <v>2.6</v>
          </cell>
          <cell r="E53" t="str">
            <v>PAVIMENTAÇÃO EM CBUQ (CONCRETO BETUMINOSO USINADO À QUENTE)</v>
          </cell>
          <cell r="O53">
            <v>1979468.15</v>
          </cell>
          <cell r="P53">
            <v>1923896.61</v>
          </cell>
        </row>
        <row r="54">
          <cell r="A54" t="str">
            <v>2.6.1</v>
          </cell>
          <cell r="B54" t="str">
            <v>SINAPI DEZEMBRO 2025</v>
          </cell>
          <cell r="C54">
            <v>100576</v>
          </cell>
          <cell r="D54" t="str">
            <v>FALTA</v>
          </cell>
          <cell r="E54" t="str">
            <v>REGULARIZAÇÃO E COMPACTAÇÃO DE SUBLEITO DE SOLO PREDOMINANTEMENTE ARGILOSO, PARA OBRAS DE CONSTRUÇÃO DE PAVIMENTOS. AF_09/2024</v>
          </cell>
          <cell r="F54" t="str">
            <v>M2</v>
          </cell>
          <cell r="G54">
            <v>16761.39</v>
          </cell>
          <cell r="H54">
            <v>1</v>
          </cell>
          <cell r="I54">
            <v>0.25509999999999999</v>
          </cell>
          <cell r="J54">
            <v>2.69</v>
          </cell>
          <cell r="K54">
            <v>3.37</v>
          </cell>
          <cell r="L54">
            <v>0.2069</v>
          </cell>
          <cell r="M54">
            <v>2.77</v>
          </cell>
          <cell r="N54">
            <v>3.34</v>
          </cell>
          <cell r="O54">
            <v>56485.88</v>
          </cell>
          <cell r="P54">
            <v>55983.040000000001</v>
          </cell>
        </row>
        <row r="55">
          <cell r="A55" t="str">
            <v>2.6.2</v>
          </cell>
          <cell r="B55" t="str">
            <v>SINAPI DEZEMBRO 2025</v>
          </cell>
          <cell r="C55">
            <v>96396</v>
          </cell>
          <cell r="D55" t="str">
            <v>FALTA</v>
          </cell>
          <cell r="E55" t="str">
            <v>CONSTRUÇÃO DE BASE E SUB-BASE PARA PAVIMENTAÇÃO DE BRITA GRADUADA SIMPLES, COM ESPESSURA DE 15 CM - EXCLUSIVE CARGA E TRANSPORTE. AF_09/2024</v>
          </cell>
          <cell r="F55" t="str">
            <v>M3</v>
          </cell>
          <cell r="G55">
            <v>1676.13</v>
          </cell>
          <cell r="H55">
            <v>1</v>
          </cell>
          <cell r="I55">
            <v>0.25509999999999999</v>
          </cell>
          <cell r="J55">
            <v>174.98</v>
          </cell>
          <cell r="K55">
            <v>219.61</v>
          </cell>
          <cell r="L55">
            <v>0.2069</v>
          </cell>
          <cell r="M55">
            <v>175.62</v>
          </cell>
          <cell r="N55">
            <v>211.95</v>
          </cell>
          <cell r="O55">
            <v>368094.9</v>
          </cell>
          <cell r="P55">
            <v>355255.75</v>
          </cell>
        </row>
        <row r="56">
          <cell r="A56" t="str">
            <v>2.6.3</v>
          </cell>
          <cell r="B56" t="str">
            <v>SICRO OUTUBRO / 2025</v>
          </cell>
          <cell r="C56">
            <v>4011300</v>
          </cell>
          <cell r="D56" t="str">
            <v>608284 - 0</v>
          </cell>
          <cell r="E56" t="str">
            <v>SUB-BASE DE SOLO MELHORADO COM 3% DE CIMENTO E MISTURA NA PISTA COM MATERIAL DE JAZIDA - 100% PROCTOR INTERMEDIÁRIO</v>
          </cell>
          <cell r="F56" t="str">
            <v>M³</v>
          </cell>
          <cell r="G56">
            <v>876.16</v>
          </cell>
          <cell r="H56">
            <v>1</v>
          </cell>
          <cell r="I56">
            <v>0.25509999999999999</v>
          </cell>
          <cell r="J56">
            <v>60.81</v>
          </cell>
          <cell r="K56">
            <v>76.319999999999993</v>
          </cell>
          <cell r="L56">
            <v>0.2069</v>
          </cell>
          <cell r="M56">
            <v>61.16</v>
          </cell>
          <cell r="N56">
            <v>73.81</v>
          </cell>
          <cell r="O56">
            <v>66868.53</v>
          </cell>
          <cell r="P56">
            <v>64669.36</v>
          </cell>
        </row>
        <row r="57">
          <cell r="A57" t="str">
            <v>2.6.4</v>
          </cell>
          <cell r="B57" t="str">
            <v>SICRO OUTUBRO / 2025</v>
          </cell>
          <cell r="C57">
            <v>4011352</v>
          </cell>
          <cell r="D57" t="str">
            <v>498819 - 1</v>
          </cell>
          <cell r="E57" t="str">
            <v>IMPRIMAÇÃO COM EMULSÃO ASFÁLTICA (ADAPTADO)</v>
          </cell>
          <cell r="F57" t="str">
            <v>M²</v>
          </cell>
          <cell r="G57">
            <v>10158.4</v>
          </cell>
          <cell r="H57">
            <v>1</v>
          </cell>
          <cell r="I57">
            <v>0.25509999999999999</v>
          </cell>
          <cell r="J57">
            <v>9.41</v>
          </cell>
          <cell r="K57">
            <v>11.81</v>
          </cell>
          <cell r="L57">
            <v>0.2069</v>
          </cell>
          <cell r="M57">
            <v>9.42</v>
          </cell>
          <cell r="N57">
            <v>11.36</v>
          </cell>
          <cell r="O57">
            <v>119970.7</v>
          </cell>
          <cell r="P57">
            <v>115399.42</v>
          </cell>
        </row>
        <row r="58">
          <cell r="A58" t="str">
            <v>2.6.5</v>
          </cell>
          <cell r="B58" t="str">
            <v>SICRO OUTUBRO / 2025</v>
          </cell>
          <cell r="C58">
            <v>4011353</v>
          </cell>
          <cell r="D58" t="str">
            <v>484847 - 0</v>
          </cell>
          <cell r="E58" t="str">
            <v>PINTURA DE LIGAÇÃO (ADAPTADO)</v>
          </cell>
          <cell r="F58" t="str">
            <v>M²</v>
          </cell>
          <cell r="G58">
            <v>10158.4</v>
          </cell>
          <cell r="H58">
            <v>1</v>
          </cell>
          <cell r="I58">
            <v>0.25509999999999999</v>
          </cell>
          <cell r="J58">
            <v>1.91</v>
          </cell>
          <cell r="K58">
            <v>2.39</v>
          </cell>
          <cell r="L58">
            <v>0.2069</v>
          </cell>
          <cell r="M58">
            <v>1.92</v>
          </cell>
          <cell r="N58">
            <v>2.31</v>
          </cell>
          <cell r="O58">
            <v>24278.57</v>
          </cell>
          <cell r="P58">
            <v>23465.9</v>
          </cell>
        </row>
        <row r="59">
          <cell r="A59" t="str">
            <v>2.6.6</v>
          </cell>
          <cell r="B59" t="str">
            <v>COMPOSIÇÃO</v>
          </cell>
          <cell r="C59" t="str">
            <v>CPU 017</v>
          </cell>
          <cell r="D59" t="str">
            <v>FALTA</v>
          </cell>
          <cell r="E59" t="str">
            <v>CONCRETO ASFÁLTICO - FAIXA C-12,5 - AREIA E BRITA COMERCIAIS</v>
          </cell>
          <cell r="F59" t="str">
            <v>T</v>
          </cell>
          <cell r="G59">
            <v>1297.6300000000001</v>
          </cell>
          <cell r="H59">
            <v>1</v>
          </cell>
          <cell r="I59">
            <v>0.25509999999999999</v>
          </cell>
          <cell r="J59">
            <v>416.11</v>
          </cell>
          <cell r="K59">
            <v>522.25</v>
          </cell>
          <cell r="L59">
            <v>0.2069</v>
          </cell>
          <cell r="M59">
            <v>416.52</v>
          </cell>
          <cell r="N59">
            <v>502.69</v>
          </cell>
          <cell r="O59">
            <v>677687.26</v>
          </cell>
          <cell r="P59">
            <v>652305.62</v>
          </cell>
        </row>
        <row r="60">
          <cell r="A60" t="str">
            <v>2.6.7</v>
          </cell>
          <cell r="B60" t="str">
            <v>SINAPI DEZEMBRO 2025</v>
          </cell>
          <cell r="C60">
            <v>100987</v>
          </cell>
          <cell r="D60" t="str">
            <v>FALTA</v>
          </cell>
          <cell r="E60" t="str">
            <v>CARGA DE MISTURA ASFÁLTICA EM CAMINHÃO BASCULANTE 14 M³ (UNIDADE: M3). AF_07/2020</v>
          </cell>
          <cell r="F60" t="str">
            <v>M3</v>
          </cell>
          <cell r="G60">
            <v>507.92</v>
          </cell>
          <cell r="H60">
            <v>1</v>
          </cell>
          <cell r="I60">
            <v>0.25509999999999999</v>
          </cell>
          <cell r="J60">
            <v>10.42</v>
          </cell>
          <cell r="K60">
            <v>13.07</v>
          </cell>
          <cell r="L60">
            <v>0.2069</v>
          </cell>
          <cell r="M60">
            <v>10.52</v>
          </cell>
          <cell r="N60">
            <v>12.69</v>
          </cell>
          <cell r="O60">
            <v>6638.51</v>
          </cell>
          <cell r="P60">
            <v>6445.5</v>
          </cell>
        </row>
        <row r="61">
          <cell r="A61" t="str">
            <v>2.6.8</v>
          </cell>
          <cell r="B61" t="str">
            <v>SINAPI DEZEMBRO 2025</v>
          </cell>
          <cell r="C61">
            <v>100975</v>
          </cell>
          <cell r="D61" t="str">
            <v>FALTA</v>
          </cell>
          <cell r="E61" t="str">
            <v>CARGA, MANOBRA E DESCARGA DE SOLOS E MATERIAIS GRANULARES EM CAMINHÃO BASCULANTE 14 M³ - CARGA COM PÁ CARREGADEIRA (CAÇAMBA DE 1,7 A 2,8 M³ / 128 HP) E DESCARGA LIVRE (UNIDADE: M3). AF_07/2020</v>
          </cell>
          <cell r="F61" t="str">
            <v>M3</v>
          </cell>
          <cell r="G61">
            <v>2727.52</v>
          </cell>
          <cell r="H61">
            <v>1</v>
          </cell>
          <cell r="I61">
            <v>0.25509999999999999</v>
          </cell>
          <cell r="J61">
            <v>8.4700000000000006</v>
          </cell>
          <cell r="K61">
            <v>10.63</v>
          </cell>
          <cell r="L61">
            <v>0.2069</v>
          </cell>
          <cell r="M61">
            <v>8.59</v>
          </cell>
          <cell r="N61">
            <v>10.36</v>
          </cell>
          <cell r="O61">
            <v>28993.53</v>
          </cell>
          <cell r="P61">
            <v>28257.1</v>
          </cell>
        </row>
        <row r="62">
          <cell r="A62" t="str">
            <v>2.6.9</v>
          </cell>
          <cell r="B62" t="str">
            <v>SINAPI DEZEMBRO 2025</v>
          </cell>
          <cell r="C62">
            <v>93599</v>
          </cell>
          <cell r="D62" t="str">
            <v>FALTA</v>
          </cell>
          <cell r="E62" t="str">
            <v>TRANSPORTE COM CAMINHÃO BASCULANTE DE 14 M³, EM VIA URBANA PAVIMENTADA, ADICIONAL PARA DMT EXCEDENTE A 30 KM (UNIDADE: TXKM). AF_07/2020</v>
          </cell>
          <cell r="F62" t="str">
            <v>TXKM</v>
          </cell>
          <cell r="G62">
            <v>557336.97</v>
          </cell>
          <cell r="H62">
            <v>1</v>
          </cell>
          <cell r="I62">
            <v>0.25509999999999999</v>
          </cell>
          <cell r="J62">
            <v>0.56999999999999995</v>
          </cell>
          <cell r="K62">
            <v>0.71</v>
          </cell>
          <cell r="L62">
            <v>0.2069</v>
          </cell>
          <cell r="M62">
            <v>0.59</v>
          </cell>
          <cell r="N62">
            <v>0.71</v>
          </cell>
          <cell r="O62">
            <v>395709.24</v>
          </cell>
          <cell r="P62">
            <v>395709.24</v>
          </cell>
        </row>
        <row r="63">
          <cell r="A63" t="str">
            <v>2.6.10</v>
          </cell>
          <cell r="B63" t="str">
            <v>SINAPI DEZEMBRO 2025</v>
          </cell>
          <cell r="C63">
            <v>95879</v>
          </cell>
          <cell r="D63" t="str">
            <v>FALTA</v>
          </cell>
          <cell r="E63" t="str">
            <v>TRANSPORTE COM CAMINHÃO BASCULANTE DE 14 M³, EM VIA URBANA PAVIMENTADA, DMT ATÉ 30 KM (UNIDADE: TXKM). AF_07/2020</v>
          </cell>
          <cell r="F63" t="str">
            <v>TXKM</v>
          </cell>
          <cell r="G63">
            <v>61926.33</v>
          </cell>
          <cell r="H63">
            <v>1</v>
          </cell>
          <cell r="I63">
            <v>0.25509999999999999</v>
          </cell>
          <cell r="J63">
            <v>1.46</v>
          </cell>
          <cell r="K63">
            <v>1.83</v>
          </cell>
          <cell r="L63">
            <v>0.2069</v>
          </cell>
          <cell r="M63">
            <v>1.47</v>
          </cell>
          <cell r="N63">
            <v>1.77</v>
          </cell>
          <cell r="O63">
            <v>113325.18</v>
          </cell>
          <cell r="P63">
            <v>109609.60000000001</v>
          </cell>
        </row>
        <row r="64">
          <cell r="A64" t="str">
            <v>2.6.11</v>
          </cell>
          <cell r="B64" t="str">
            <v>SINAPI DEZEMBRO 2025</v>
          </cell>
          <cell r="C64">
            <v>102333</v>
          </cell>
          <cell r="D64" t="str">
            <v>FALTA</v>
          </cell>
          <cell r="E64" t="str">
            <v>TRANSPORTE COM CAMINHÃO TANQUE DE TRANSPORTE DE MATERIAL ASFÁLTICO DE 20000 L, EM VIA URBANA PAVIMENTADA, ADICIONAL PARA DMT EXCEDENTE A 30 KM (UNIDADE: TXKM). AF_07/2020</v>
          </cell>
          <cell r="F64" t="str">
            <v>TXKM</v>
          </cell>
          <cell r="G64">
            <v>1421.35</v>
          </cell>
          <cell r="H64">
            <v>1</v>
          </cell>
          <cell r="I64">
            <v>0.25509999999999999</v>
          </cell>
          <cell r="J64">
            <v>0.74</v>
          </cell>
          <cell r="K64">
            <v>0.92</v>
          </cell>
          <cell r="L64">
            <v>0.2069</v>
          </cell>
          <cell r="M64">
            <v>0.74</v>
          </cell>
          <cell r="N64">
            <v>0.89</v>
          </cell>
          <cell r="O64">
            <v>1307.6400000000001</v>
          </cell>
          <cell r="P64">
            <v>1265</v>
          </cell>
        </row>
        <row r="65">
          <cell r="A65" t="str">
            <v>2.6.12</v>
          </cell>
          <cell r="B65" t="str">
            <v>COMPOSIÇÃO</v>
          </cell>
          <cell r="C65" t="str">
            <v>CPU 008</v>
          </cell>
          <cell r="D65" t="str">
            <v>FALTA</v>
          </cell>
          <cell r="E65" t="str">
            <v>TRANSPORTE DE EMULSÃO ASFÁLTICA CATIÔNICA RR-2C PARA PAVIMENTAÇÃO ASFÁLTICA DA REFINARIA ATÉ A OBRA</v>
          </cell>
          <cell r="F65" t="str">
            <v>T</v>
          </cell>
          <cell r="G65">
            <v>4.57</v>
          </cell>
          <cell r="H65">
            <v>2</v>
          </cell>
          <cell r="I65">
            <v>0.1895</v>
          </cell>
          <cell r="J65">
            <v>564.66999999999996</v>
          </cell>
          <cell r="K65">
            <v>671.67</v>
          </cell>
          <cell r="L65">
            <v>0.14380000000000001</v>
          </cell>
          <cell r="M65">
            <v>564.66999999999996</v>
          </cell>
          <cell r="N65">
            <v>645.86</v>
          </cell>
          <cell r="O65">
            <v>3069.53</v>
          </cell>
          <cell r="P65">
            <v>2951.58</v>
          </cell>
        </row>
        <row r="66">
          <cell r="A66" t="str">
            <v>2.6.13</v>
          </cell>
          <cell r="B66" t="str">
            <v>COMPOSIÇÃO</v>
          </cell>
          <cell r="C66" t="str">
            <v>CPU 015</v>
          </cell>
          <cell r="D66" t="str">
            <v>FALTA</v>
          </cell>
          <cell r="E66" t="str">
            <v>TRANSPORTE DE ASFALTOS DILUÍDOS CM-30 PARA PAVIMENTAÇÃO ASFÁLTICA DA REFINARIA ATÉ A OBRA</v>
          </cell>
          <cell r="F66" t="str">
            <v>T</v>
          </cell>
          <cell r="G66">
            <v>12.19</v>
          </cell>
          <cell r="H66">
            <v>2</v>
          </cell>
          <cell r="I66">
            <v>0.1895</v>
          </cell>
          <cell r="J66">
            <v>1499.87</v>
          </cell>
          <cell r="K66">
            <v>1784.09</v>
          </cell>
          <cell r="L66">
            <v>0.14380000000000001</v>
          </cell>
          <cell r="M66">
            <v>1499.87</v>
          </cell>
          <cell r="N66">
            <v>1715.55</v>
          </cell>
          <cell r="O66">
            <v>21748.05</v>
          </cell>
          <cell r="P66">
            <v>20912.55</v>
          </cell>
        </row>
        <row r="67">
          <cell r="A67" t="str">
            <v>2.6.14</v>
          </cell>
          <cell r="B67" t="str">
            <v>COMPOSIÇÃO</v>
          </cell>
          <cell r="C67" t="str">
            <v>CPU 018</v>
          </cell>
          <cell r="D67" t="str">
            <v>FALTA</v>
          </cell>
          <cell r="E67" t="str">
            <v>TRANSPORTE DE CIMENTO ASFÁLTICO DE PETRÓLEO CAP 50/70 DA REFINARIA ATÉ A USINA DE ASFALTO</v>
          </cell>
          <cell r="F67" t="str">
            <v>T</v>
          </cell>
          <cell r="G67">
            <v>82.01</v>
          </cell>
          <cell r="H67">
            <v>2</v>
          </cell>
          <cell r="I67">
            <v>0.1895</v>
          </cell>
          <cell r="J67">
            <v>564.66999999999996</v>
          </cell>
          <cell r="K67">
            <v>671.67</v>
          </cell>
          <cell r="L67">
            <v>0.14380000000000001</v>
          </cell>
          <cell r="M67">
            <v>564.66999999999996</v>
          </cell>
          <cell r="N67">
            <v>645.86</v>
          </cell>
          <cell r="O67">
            <v>55083.65</v>
          </cell>
          <cell r="P67">
            <v>52966.97</v>
          </cell>
        </row>
        <row r="68">
          <cell r="A68" t="str">
            <v>2.6.15</v>
          </cell>
          <cell r="B68" t="str">
            <v>COMPOSIÇÃO</v>
          </cell>
          <cell r="C68" t="str">
            <v>CPU 016</v>
          </cell>
          <cell r="D68" t="str">
            <v>FALTA</v>
          </cell>
          <cell r="E68" t="str">
            <v>AQUISIÇÃO DE MATERIAL DE JAZIDA PARA EXECUÇÃO DA SUB-BASE</v>
          </cell>
          <cell r="F68" t="str">
            <v>M3</v>
          </cell>
          <cell r="G68">
            <v>876.16</v>
          </cell>
          <cell r="H68">
            <v>5</v>
          </cell>
          <cell r="I68">
            <v>0.184</v>
          </cell>
          <cell r="J68">
            <v>38.76</v>
          </cell>
          <cell r="K68">
            <v>45.89</v>
          </cell>
          <cell r="L68">
            <v>0.13969999999999999</v>
          </cell>
          <cell r="M68">
            <v>38.76</v>
          </cell>
          <cell r="N68">
            <v>44.17</v>
          </cell>
          <cell r="O68">
            <v>40206.980000000003</v>
          </cell>
          <cell r="P68">
            <v>38699.980000000003</v>
          </cell>
        </row>
        <row r="69">
          <cell r="A69" t="str">
            <v>2.7</v>
          </cell>
          <cell r="E69" t="str">
            <v>PASSEIO/PROTEÇÃO DE GUIA</v>
          </cell>
          <cell r="O69">
            <v>632333.73</v>
          </cell>
          <cell r="P69">
            <v>618963.76</v>
          </cell>
        </row>
        <row r="70">
          <cell r="A70" t="str">
            <v>2.7.1</v>
          </cell>
          <cell r="B70" t="str">
            <v>SINAPI DEZEMBRO 2025</v>
          </cell>
          <cell r="C70">
            <v>94342</v>
          </cell>
          <cell r="D70" t="str">
            <v>431162 - 0</v>
          </cell>
          <cell r="E70" t="str">
            <v>ATERRO MANUAL DE VALAS COM AREIA PARA ATERRO. AF_08/2023</v>
          </cell>
          <cell r="F70" t="str">
            <v>M3</v>
          </cell>
          <cell r="G70">
            <v>1132.1400000000001</v>
          </cell>
          <cell r="H70">
            <v>1</v>
          </cell>
          <cell r="I70">
            <v>0.25509999999999999</v>
          </cell>
          <cell r="J70">
            <v>126.29</v>
          </cell>
          <cell r="K70">
            <v>158.5</v>
          </cell>
          <cell r="L70">
            <v>0.2069</v>
          </cell>
          <cell r="M70">
            <v>128.15</v>
          </cell>
          <cell r="N70">
            <v>154.66</v>
          </cell>
          <cell r="O70">
            <v>179444.19</v>
          </cell>
          <cell r="P70">
            <v>175096.77</v>
          </cell>
        </row>
        <row r="71">
          <cell r="A71" t="str">
            <v>2.7.2</v>
          </cell>
          <cell r="B71" t="str">
            <v>COMPESA 2024.2</v>
          </cell>
          <cell r="C71" t="str">
            <v>02.05.14U</v>
          </cell>
          <cell r="D71" t="str">
            <v>612622 - 7</v>
          </cell>
          <cell r="E71" t="str">
            <v>COMPACTAÇÃO MECÂNICA LEVE EM CAMADAS DE 0,20 M DE ESPESSURA.</v>
          </cell>
          <cell r="F71" t="str">
            <v>M2</v>
          </cell>
          <cell r="G71">
            <v>2844.35</v>
          </cell>
          <cell r="H71">
            <v>1</v>
          </cell>
          <cell r="I71">
            <v>0.25509999999999999</v>
          </cell>
          <cell r="J71">
            <v>0.56999999999999995</v>
          </cell>
          <cell r="K71">
            <v>0.71</v>
          </cell>
          <cell r="L71">
            <v>0.2069</v>
          </cell>
          <cell r="M71">
            <v>0.63</v>
          </cell>
          <cell r="N71">
            <v>0.76</v>
          </cell>
          <cell r="O71">
            <v>2019.48</v>
          </cell>
          <cell r="P71">
            <v>2161.6999999999998</v>
          </cell>
        </row>
        <row r="72">
          <cell r="A72" t="str">
            <v>2.7.3</v>
          </cell>
          <cell r="B72" t="str">
            <v>SINAPI DEZEMBRO 2025</v>
          </cell>
          <cell r="C72">
            <v>94968</v>
          </cell>
          <cell r="D72" t="str">
            <v>438843 - 7</v>
          </cell>
          <cell r="E72" t="str">
            <v>CONCRETO MAGRO PARA LASTRO, TRAÇO 1:4,5:4,5 (EM MASSA SECA DE CIMENTO/ AREIA MÉDIA/ BRITA 1) - PREPARO MECÂNICO COM BETONEIRA 600 L. AF_05/2021</v>
          </cell>
          <cell r="F72" t="str">
            <v>M3</v>
          </cell>
          <cell r="G72">
            <v>15.23</v>
          </cell>
          <cell r="H72">
            <v>1</v>
          </cell>
          <cell r="I72">
            <v>0.25509999999999999</v>
          </cell>
          <cell r="J72">
            <v>438.22</v>
          </cell>
          <cell r="K72">
            <v>550</v>
          </cell>
          <cell r="L72">
            <v>0.2069</v>
          </cell>
          <cell r="M72">
            <v>444.42</v>
          </cell>
          <cell r="N72">
            <v>536.37</v>
          </cell>
          <cell r="O72">
            <v>8376.5</v>
          </cell>
          <cell r="P72">
            <v>8168.91</v>
          </cell>
        </row>
        <row r="73">
          <cell r="A73" t="str">
            <v>2.7.4</v>
          </cell>
          <cell r="B73" t="str">
            <v>SINAPI DEZEMBRO 2025</v>
          </cell>
          <cell r="C73">
            <v>90099</v>
          </cell>
          <cell r="D73" t="str">
            <v>FALTA</v>
          </cell>
          <cell r="E73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73" t="str">
            <v>M3</v>
          </cell>
          <cell r="G73">
            <v>106.66</v>
          </cell>
          <cell r="H73">
            <v>1</v>
          </cell>
          <cell r="I73">
            <v>0.25509999999999999</v>
          </cell>
          <cell r="J73">
            <v>14.61</v>
          </cell>
          <cell r="K73">
            <v>18.329999999999998</v>
          </cell>
          <cell r="L73">
            <v>0.2069</v>
          </cell>
          <cell r="M73">
            <v>15.11</v>
          </cell>
          <cell r="N73">
            <v>18.23</v>
          </cell>
          <cell r="O73">
            <v>1955.07</v>
          </cell>
          <cell r="P73">
            <v>1944.41</v>
          </cell>
        </row>
        <row r="74">
          <cell r="A74" t="str">
            <v>2.7.5</v>
          </cell>
          <cell r="B74" t="str">
            <v>SINAPI DEZEMBRO 2025</v>
          </cell>
          <cell r="C74">
            <v>100975</v>
          </cell>
          <cell r="D74" t="str">
            <v>FALTA</v>
          </cell>
          <cell r="E74" t="str">
            <v>CARGA, MANOBRA E DESCARGA DE SOLOS E MATERIAIS GRANULARES EM CAMINHÃO BASCULANTE 14 M³ - CARGA COM PÁ CARREGADEIRA (CAÇAMBA DE 1,7 A 2,8 M³ / 128 HP) E DESCARGA LIVRE (UNIDADE: M3). AF_07/2020</v>
          </cell>
          <cell r="F74" t="str">
            <v>M3</v>
          </cell>
          <cell r="G74">
            <v>133.32</v>
          </cell>
          <cell r="H74">
            <v>1</v>
          </cell>
          <cell r="I74">
            <v>0.25509999999999999</v>
          </cell>
          <cell r="J74">
            <v>8.4700000000000006</v>
          </cell>
          <cell r="K74">
            <v>10.63</v>
          </cell>
          <cell r="L74">
            <v>0.2069</v>
          </cell>
          <cell r="M74">
            <v>8.59</v>
          </cell>
          <cell r="N74">
            <v>10.36</v>
          </cell>
          <cell r="O74">
            <v>1417.19</v>
          </cell>
          <cell r="P74">
            <v>1381.19</v>
          </cell>
        </row>
        <row r="75">
          <cell r="A75" t="str">
            <v>2.7.6</v>
          </cell>
          <cell r="B75" t="str">
            <v>SINAPI DEZEMBRO 2025</v>
          </cell>
          <cell r="C75">
            <v>95876</v>
          </cell>
          <cell r="D75" t="str">
            <v>FALTA</v>
          </cell>
          <cell r="E75" t="str">
            <v>TRANSPORTE COM CAMINHÃO BASCULANTE DE 14 M³, EM VIA URBANA PAVIMENTADA, DMT ATÉ 30 KM (UNIDADE: M3XKM). AF_07/2020</v>
          </cell>
          <cell r="F75" t="str">
            <v>M3XKM</v>
          </cell>
          <cell r="G75">
            <v>1999.8</v>
          </cell>
          <cell r="H75">
            <v>1</v>
          </cell>
          <cell r="I75">
            <v>0.25509999999999999</v>
          </cell>
          <cell r="J75">
            <v>2.16</v>
          </cell>
          <cell r="K75">
            <v>2.71</v>
          </cell>
          <cell r="L75">
            <v>0.2069</v>
          </cell>
          <cell r="M75">
            <v>2.17</v>
          </cell>
          <cell r="N75">
            <v>2.61</v>
          </cell>
          <cell r="O75">
            <v>5419.45</v>
          </cell>
          <cell r="P75">
            <v>5219.47</v>
          </cell>
        </row>
        <row r="76">
          <cell r="A76" t="str">
            <v>2.7.7</v>
          </cell>
          <cell r="B76" t="str">
            <v>SINAPI DEZEMBRO 2025</v>
          </cell>
          <cell r="C76">
            <v>93679</v>
          </cell>
          <cell r="D76" t="str">
            <v>445400 - 6</v>
          </cell>
          <cell r="E76" t="str">
            <v>EXECUÇÃO DE PASSEIO EM PISO INTERTRAVADO, COM BLOCO RETANGULAR COLORIDO DE 20 X 10 CM, ESPESSURA 6 CM. AF_10/2022</v>
          </cell>
          <cell r="F76" t="str">
            <v>M2</v>
          </cell>
          <cell r="G76">
            <v>2844.35</v>
          </cell>
          <cell r="H76">
            <v>1</v>
          </cell>
          <cell r="I76">
            <v>0.25509999999999999</v>
          </cell>
          <cell r="J76">
            <v>101.9</v>
          </cell>
          <cell r="K76">
            <v>127.89</v>
          </cell>
          <cell r="L76">
            <v>0.2069</v>
          </cell>
          <cell r="M76">
            <v>103.46</v>
          </cell>
          <cell r="N76">
            <v>124.86</v>
          </cell>
          <cell r="O76">
            <v>363763.92</v>
          </cell>
          <cell r="P76">
            <v>355145.54</v>
          </cell>
        </row>
        <row r="77">
          <cell r="A77" t="str">
            <v>2.7.8</v>
          </cell>
          <cell r="B77" t="str">
            <v>SINAPI DEZEMBRO 2025</v>
          </cell>
          <cell r="C77">
            <v>105004</v>
          </cell>
          <cell r="D77" t="str">
            <v>FALTA</v>
          </cell>
          <cell r="E77" t="str">
            <v>RAMPA DE ACESSIBILIDADE EM CONCRETO MOLDADO IN LOCO, EM CALÇADA NOVA COM LARGURA MENOR À 3,00 M, FCK 25MPA, COM PISO PODOTÁTIL. AF_03/2024</v>
          </cell>
          <cell r="F77" t="str">
            <v>M2</v>
          </cell>
          <cell r="G77">
            <v>438.84</v>
          </cell>
          <cell r="H77">
            <v>1</v>
          </cell>
          <cell r="I77">
            <v>0.25509999999999999</v>
          </cell>
          <cell r="J77">
            <v>126.98</v>
          </cell>
          <cell r="K77">
            <v>159.37</v>
          </cell>
          <cell r="L77">
            <v>0.2069</v>
          </cell>
          <cell r="M77">
            <v>131.88</v>
          </cell>
          <cell r="N77">
            <v>159.16</v>
          </cell>
          <cell r="O77">
            <v>69937.929999999993</v>
          </cell>
          <cell r="P77">
            <v>69845.77</v>
          </cell>
        </row>
        <row r="78">
          <cell r="A78" t="str">
            <v>2.8</v>
          </cell>
          <cell r="E78" t="str">
            <v>DRENAGEM</v>
          </cell>
          <cell r="O78">
            <v>810079.88</v>
          </cell>
          <cell r="P78">
            <v>795393.82</v>
          </cell>
        </row>
        <row r="79">
          <cell r="A79" t="str">
            <v>2.8.1</v>
          </cell>
          <cell r="B79" t="str">
            <v>SINAPI DEZEMBRO 2025</v>
          </cell>
          <cell r="C79">
            <v>94281</v>
          </cell>
          <cell r="D79" t="str">
            <v>FALTA</v>
          </cell>
          <cell r="E79" t="str">
            <v>EXECUÇÃO DE SARJETA DE CONCRETO USINADO, MOLDADA IN LOCO EM TRECHO RETO, 30 CM BASE X 15 CM ALTURA. AF_01/2024</v>
          </cell>
          <cell r="F79" t="str">
            <v>M</v>
          </cell>
          <cell r="G79">
            <v>3047.52</v>
          </cell>
          <cell r="H79">
            <v>1</v>
          </cell>
          <cell r="I79">
            <v>0.25509999999999999</v>
          </cell>
          <cell r="J79">
            <v>45.01</v>
          </cell>
          <cell r="K79">
            <v>56.49</v>
          </cell>
          <cell r="L79">
            <v>0.2069</v>
          </cell>
          <cell r="M79">
            <v>46.07</v>
          </cell>
          <cell r="N79">
            <v>55.6</v>
          </cell>
          <cell r="O79">
            <v>172154.4</v>
          </cell>
          <cell r="P79">
            <v>169442.11</v>
          </cell>
        </row>
        <row r="80">
          <cell r="A80" t="str">
            <v>2.8.2</v>
          </cell>
          <cell r="B80" t="str">
            <v>SINAPI DEZEMBRO 2025</v>
          </cell>
          <cell r="C80">
            <v>94282</v>
          </cell>
          <cell r="D80" t="str">
            <v>FALTA</v>
          </cell>
          <cell r="E80" t="str">
            <v>EXECUÇÃO DE SARJETA DE CONCRETO USINADO, MOLDADA IN LOCO EM TRECHO CURVO, 30 CM BASE X 15 CM ALTURA. AF_01/2024</v>
          </cell>
          <cell r="F80" t="str">
            <v>M</v>
          </cell>
          <cell r="G80">
            <v>338.61</v>
          </cell>
          <cell r="H80">
            <v>1</v>
          </cell>
          <cell r="I80">
            <v>0.25509999999999999</v>
          </cell>
          <cell r="J80">
            <v>52.41</v>
          </cell>
          <cell r="K80">
            <v>65.77</v>
          </cell>
          <cell r="L80">
            <v>0.2069</v>
          </cell>
          <cell r="M80">
            <v>54.11</v>
          </cell>
          <cell r="N80">
            <v>65.3</v>
          </cell>
          <cell r="O80">
            <v>22270.37</v>
          </cell>
          <cell r="P80">
            <v>22111.23</v>
          </cell>
        </row>
        <row r="81">
          <cell r="A81" t="str">
            <v>2.8.3</v>
          </cell>
          <cell r="B81" t="str">
            <v>SINAPI DEZEMBRO 2025</v>
          </cell>
          <cell r="C81">
            <v>94273</v>
          </cell>
          <cell r="D81" t="str">
            <v>440498 - 0</v>
          </cell>
          <cell r="E81" t="str">
            <v>ASSENTAMENTO DE GUIA (MEIO-FIO) EM TRECHO RETO, CONFECCIONADA EM CONCRETO PRÉ-FABRICADO, DIMENSÕES 100X15X13X30 CM (COMPRIMENTO X BASE INFERIOR X BASE SUPERIOR X ALTURA). AF_01/2024</v>
          </cell>
          <cell r="F81" t="str">
            <v>M</v>
          </cell>
          <cell r="G81">
            <v>4063.36</v>
          </cell>
          <cell r="H81">
            <v>1</v>
          </cell>
          <cell r="I81">
            <v>0.25509999999999999</v>
          </cell>
          <cell r="J81">
            <v>51.62</v>
          </cell>
          <cell r="K81">
            <v>64.78</v>
          </cell>
          <cell r="L81">
            <v>0.2069</v>
          </cell>
          <cell r="M81">
            <v>52.62</v>
          </cell>
          <cell r="N81">
            <v>63.5</v>
          </cell>
          <cell r="O81">
            <v>263224.46000000002</v>
          </cell>
          <cell r="P81">
            <v>258023.36</v>
          </cell>
        </row>
        <row r="82">
          <cell r="A82" t="str">
            <v>2.8.4</v>
          </cell>
          <cell r="B82" t="str">
            <v>SINAPI DEZEMBRO 2025</v>
          </cell>
          <cell r="C82">
            <v>94274</v>
          </cell>
          <cell r="D82" t="str">
            <v>FALTA</v>
          </cell>
          <cell r="E82" t="str">
            <v>ASSENTAMENTO DE GUIA (MEIO-FIO) EM TRECHO CURVO, CONFECCIONADA EM CONCRETO PRÉ-FABRICADO, DIMENSÕES 100X15X13X30 CM (COMPRIMENTO X BASE INFERIOR X BASE SUPERIOR X ALTURA). AF_01/2024</v>
          </cell>
          <cell r="F82" t="str">
            <v>M</v>
          </cell>
          <cell r="G82">
            <v>338.61</v>
          </cell>
          <cell r="H82">
            <v>1</v>
          </cell>
          <cell r="I82">
            <v>0.25509999999999999</v>
          </cell>
          <cell r="J82">
            <v>54.42</v>
          </cell>
          <cell r="K82">
            <v>68.3</v>
          </cell>
          <cell r="L82">
            <v>0.2069</v>
          </cell>
          <cell r="M82">
            <v>55.66</v>
          </cell>
          <cell r="N82">
            <v>67.17</v>
          </cell>
          <cell r="O82">
            <v>23127.06</v>
          </cell>
          <cell r="P82">
            <v>22744.43</v>
          </cell>
        </row>
        <row r="83">
          <cell r="A83" t="str">
            <v>2.8.5</v>
          </cell>
          <cell r="B83" t="str">
            <v>SINAPI DEZEMBRO 2025</v>
          </cell>
          <cell r="C83">
            <v>102498</v>
          </cell>
          <cell r="D83" t="str">
            <v>FALTA</v>
          </cell>
          <cell r="E83" t="str">
            <v>PINTURA DE MEIO-FIO COM TINTA BRANCA A BASE DE CAL (CAIAÇÃO). AF_05/2021</v>
          </cell>
          <cell r="F83" t="str">
            <v>M</v>
          </cell>
          <cell r="G83">
            <v>3386.13</v>
          </cell>
          <cell r="H83">
            <v>1</v>
          </cell>
          <cell r="I83">
            <v>0.25509999999999999</v>
          </cell>
          <cell r="J83">
            <v>1.72</v>
          </cell>
          <cell r="K83">
            <v>2.15</v>
          </cell>
          <cell r="L83">
            <v>0.2069</v>
          </cell>
          <cell r="M83">
            <v>1.84</v>
          </cell>
          <cell r="N83">
            <v>2.2200000000000002</v>
          </cell>
          <cell r="O83">
            <v>7280.17</v>
          </cell>
          <cell r="P83">
            <v>7517.2</v>
          </cell>
        </row>
        <row r="84">
          <cell r="A84" t="str">
            <v>2.8.6</v>
          </cell>
          <cell r="B84" t="str">
            <v>SICRO OUTUBRO / 2025</v>
          </cell>
          <cell r="C84">
            <v>4915708</v>
          </cell>
          <cell r="D84" t="str">
            <v>498786 - 1</v>
          </cell>
          <cell r="E84" t="str">
            <v>LIMPEZA DE SARJETA E MEIO-FIO</v>
          </cell>
          <cell r="F84" t="str">
            <v>M</v>
          </cell>
          <cell r="G84">
            <v>6772.26</v>
          </cell>
          <cell r="H84">
            <v>1</v>
          </cell>
          <cell r="I84">
            <v>0.25509999999999999</v>
          </cell>
          <cell r="J84">
            <v>0.73</v>
          </cell>
          <cell r="K84">
            <v>0.91</v>
          </cell>
          <cell r="L84">
            <v>0.2069</v>
          </cell>
          <cell r="M84">
            <v>0.79</v>
          </cell>
          <cell r="N84">
            <v>0.95</v>
          </cell>
          <cell r="O84">
            <v>6162.75</v>
          </cell>
          <cell r="P84">
            <v>6433.64</v>
          </cell>
        </row>
        <row r="85">
          <cell r="A85" t="str">
            <v>2.8.7</v>
          </cell>
          <cell r="B85" t="str">
            <v>SINAPI-I DEZEMBRO 2025</v>
          </cell>
          <cell r="C85">
            <v>7761</v>
          </cell>
          <cell r="D85" t="str">
            <v>FALTA</v>
          </cell>
          <cell r="E85" t="str">
            <v>TUBO DE CONCRETO ARMADO PARA AGUAS PLUVIAIS, CLASSE PA-2, COM ENCAIXE PONTA E BOLSA, DIAMETRO NOMINAL DE 400 MM</v>
          </cell>
          <cell r="F85" t="str">
            <v>M</v>
          </cell>
          <cell r="G85">
            <v>84.65</v>
          </cell>
          <cell r="H85">
            <v>5</v>
          </cell>
          <cell r="I85">
            <v>0.184</v>
          </cell>
          <cell r="J85">
            <v>102.68</v>
          </cell>
          <cell r="K85">
            <v>121.57</v>
          </cell>
          <cell r="L85">
            <v>0.13969999999999999</v>
          </cell>
          <cell r="M85">
            <v>102.68</v>
          </cell>
          <cell r="N85">
            <v>117.02</v>
          </cell>
          <cell r="O85">
            <v>10290.9</v>
          </cell>
          <cell r="P85">
            <v>9905.74</v>
          </cell>
        </row>
        <row r="86">
          <cell r="A86" t="str">
            <v>2.8.8</v>
          </cell>
          <cell r="B86" t="str">
            <v>SINAPI DEZEMBRO 2025</v>
          </cell>
          <cell r="C86">
            <v>92809</v>
          </cell>
          <cell r="D86" t="str">
            <v>FALTA</v>
          </cell>
          <cell r="E86" t="str">
            <v>ASSENTAMENTO DE TUBO DE CONCRETO PARA REDES COLETORAS DE ÁGUAS PLUVIAIS, DIÂMETRO DE 400 MM, JUNTA RÍGIDA, INSTALADO EM LOCAL COM BAIXO NÍVEL DE INTERFERÊNCIAS (NÃO INCLUI FORNECIMENTO). AF_03/2024</v>
          </cell>
          <cell r="F86" t="str">
            <v>M</v>
          </cell>
          <cell r="G86">
            <v>84.65</v>
          </cell>
          <cell r="H86">
            <v>1</v>
          </cell>
          <cell r="I86">
            <v>0.25509999999999999</v>
          </cell>
          <cell r="J86">
            <v>32.57</v>
          </cell>
          <cell r="K86">
            <v>40.869999999999997</v>
          </cell>
          <cell r="L86">
            <v>0.2069</v>
          </cell>
          <cell r="M86">
            <v>34.01</v>
          </cell>
          <cell r="N86">
            <v>41.04</v>
          </cell>
          <cell r="O86">
            <v>3459.64</v>
          </cell>
          <cell r="P86">
            <v>3474.03</v>
          </cell>
        </row>
        <row r="87">
          <cell r="A87" t="str">
            <v>2.8.9</v>
          </cell>
          <cell r="B87" t="str">
            <v>SINAPI-I DEZEMBRO 2025</v>
          </cell>
          <cell r="C87">
            <v>7762</v>
          </cell>
          <cell r="D87" t="str">
            <v>FALTA</v>
          </cell>
          <cell r="E87" t="str">
            <v>TUBO DE CONCRETO ARMADO PARA AGUAS PLUVIAIS, CLASSE PA-2, COM ENCAIXE PONTA E BOLSA, DIAMETRO NOMINAL DE 600 MM</v>
          </cell>
          <cell r="F87" t="str">
            <v>M</v>
          </cell>
          <cell r="G87">
            <v>84.65</v>
          </cell>
          <cell r="H87">
            <v>5</v>
          </cell>
          <cell r="I87">
            <v>0.184</v>
          </cell>
          <cell r="J87">
            <v>163.11000000000001</v>
          </cell>
          <cell r="K87">
            <v>193.12</v>
          </cell>
          <cell r="L87">
            <v>0.13969999999999999</v>
          </cell>
          <cell r="M87">
            <v>163.11000000000001</v>
          </cell>
          <cell r="N87">
            <v>185.89</v>
          </cell>
          <cell r="O87">
            <v>16347.6</v>
          </cell>
          <cell r="P87">
            <v>15735.58</v>
          </cell>
        </row>
        <row r="88">
          <cell r="A88" t="str">
            <v>2.8.10</v>
          </cell>
          <cell r="B88" t="str">
            <v>SINAPI DEZEMBRO 2025</v>
          </cell>
          <cell r="C88">
            <v>92811</v>
          </cell>
          <cell r="D88" t="str">
            <v>FALTA</v>
          </cell>
          <cell r="E88" t="str">
            <v>ASSENTAMENTO DE TUBO DE CONCRETO PARA REDES COLETORAS DE ÁGUAS PLUVIAIS, DIÂMETRO DE 600 MM, JUNTA RÍGIDA, INSTALADO EM LOCAL COM BAIXO NÍVEL DE INTERFERÊNCIAS (NÃO INCLUI FORNECIMENTO). AF_03/2024</v>
          </cell>
          <cell r="F88" t="str">
            <v>M</v>
          </cell>
          <cell r="G88">
            <v>84.65</v>
          </cell>
          <cell r="H88">
            <v>1</v>
          </cell>
          <cell r="I88">
            <v>0.25509999999999999</v>
          </cell>
          <cell r="J88">
            <v>51.98</v>
          </cell>
          <cell r="K88">
            <v>65.239999999999995</v>
          </cell>
          <cell r="L88">
            <v>0.2069</v>
          </cell>
          <cell r="M88">
            <v>54.23</v>
          </cell>
          <cell r="N88">
            <v>65.45</v>
          </cell>
          <cell r="O88">
            <v>5522.56</v>
          </cell>
          <cell r="P88">
            <v>5540.34</v>
          </cell>
        </row>
        <row r="89">
          <cell r="A89" t="str">
            <v>2.8.11</v>
          </cell>
          <cell r="B89" t="str">
            <v>SINAPI-I DEZEMBRO 2025</v>
          </cell>
          <cell r="C89">
            <v>12572</v>
          </cell>
          <cell r="D89" t="str">
            <v>FALTA</v>
          </cell>
          <cell r="E89" t="str">
            <v>TUBO DE CONCRETO ARMADO PARA AGUAS PLUVIAIS, CLASSE PA-3, COM ENCAIXE PONTA E BOLSA, DIAMETRO NOMINAL DE 1000 MM</v>
          </cell>
          <cell r="F89" t="str">
            <v>M</v>
          </cell>
          <cell r="G89">
            <v>84.65</v>
          </cell>
          <cell r="H89">
            <v>5</v>
          </cell>
          <cell r="I89">
            <v>0.184</v>
          </cell>
          <cell r="J89">
            <v>513.44000000000005</v>
          </cell>
          <cell r="K89">
            <v>607.91</v>
          </cell>
          <cell r="L89">
            <v>0.13969999999999999</v>
          </cell>
          <cell r="M89">
            <v>513.44000000000005</v>
          </cell>
          <cell r="N89">
            <v>585.16</v>
          </cell>
          <cell r="O89">
            <v>51459.58</v>
          </cell>
          <cell r="P89">
            <v>49533.79</v>
          </cell>
        </row>
        <row r="90">
          <cell r="A90" t="str">
            <v>2.8.12</v>
          </cell>
          <cell r="B90" t="str">
            <v>SINAPI DEZEMBRO 2025</v>
          </cell>
          <cell r="C90">
            <v>92815</v>
          </cell>
          <cell r="D90" t="str">
            <v>FALTA</v>
          </cell>
          <cell r="E90" t="str">
            <v>ASSENTAMENTO DE TUBO DE CONCRETO PARA REDES COLETORAS DE ÁGUAS PLUVIAIS, DIÂMETRO DE 1000 MM, JUNTA RÍGIDA, INSTALADO EM LOCAL COM BAIXO NÍVEL DE INTERFERÊNCIAS (NÃO INCLUI FORNECIMENTO). AF_03/2024</v>
          </cell>
          <cell r="F90" t="str">
            <v>M</v>
          </cell>
          <cell r="G90">
            <v>84.65</v>
          </cell>
          <cell r="H90">
            <v>1</v>
          </cell>
          <cell r="I90">
            <v>0.25509999999999999</v>
          </cell>
          <cell r="J90">
            <v>94.15</v>
          </cell>
          <cell r="K90">
            <v>118.16</v>
          </cell>
          <cell r="L90">
            <v>0.2069</v>
          </cell>
          <cell r="M90">
            <v>98.12</v>
          </cell>
          <cell r="N90">
            <v>118.42</v>
          </cell>
          <cell r="O90">
            <v>10002.24</v>
          </cell>
          <cell r="P90">
            <v>10024.25</v>
          </cell>
        </row>
        <row r="91">
          <cell r="A91" t="str">
            <v>2.8.13</v>
          </cell>
          <cell r="B91" t="str">
            <v>SINAPI DEZEMBRO 2025</v>
          </cell>
          <cell r="C91">
            <v>102329</v>
          </cell>
          <cell r="D91" t="str">
            <v>FALTA</v>
          </cell>
          <cell r="E91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91" t="str">
            <v>M3</v>
          </cell>
          <cell r="G91">
            <v>228.54</v>
          </cell>
          <cell r="H91">
            <v>1</v>
          </cell>
          <cell r="I91">
            <v>0.25509999999999999</v>
          </cell>
          <cell r="J91">
            <v>8.92</v>
          </cell>
          <cell r="K91">
            <v>11.19</v>
          </cell>
          <cell r="L91">
            <v>0.2069</v>
          </cell>
          <cell r="M91">
            <v>9.2200000000000006</v>
          </cell>
          <cell r="N91">
            <v>11.12</v>
          </cell>
          <cell r="O91">
            <v>2557.36</v>
          </cell>
          <cell r="P91">
            <v>2541.36</v>
          </cell>
        </row>
        <row r="92">
          <cell r="A92" t="str">
            <v>2.8.14</v>
          </cell>
          <cell r="B92" t="str">
            <v>SINAPI DEZEMBRO 2025</v>
          </cell>
          <cell r="C92">
            <v>94342</v>
          </cell>
          <cell r="D92" t="str">
            <v>431162 - 0</v>
          </cell>
          <cell r="E92" t="str">
            <v>ATERRO MANUAL DE VALAS COM AREIA PARA ATERRO. AF_08/2023</v>
          </cell>
          <cell r="F92" t="str">
            <v>M3</v>
          </cell>
          <cell r="G92">
            <v>126.97</v>
          </cell>
          <cell r="H92">
            <v>1</v>
          </cell>
          <cell r="I92">
            <v>0.25509999999999999</v>
          </cell>
          <cell r="J92">
            <v>126.29</v>
          </cell>
          <cell r="K92">
            <v>158.5</v>
          </cell>
          <cell r="L92">
            <v>0.2069</v>
          </cell>
          <cell r="M92">
            <v>128.15</v>
          </cell>
          <cell r="N92">
            <v>154.66</v>
          </cell>
          <cell r="O92">
            <v>20124.740000000002</v>
          </cell>
          <cell r="P92">
            <v>19637.18</v>
          </cell>
        </row>
        <row r="93">
          <cell r="A93" t="str">
            <v>2.8.15</v>
          </cell>
          <cell r="B93" t="str">
            <v>SINAPI DEZEMBRO 2025</v>
          </cell>
          <cell r="C93">
            <v>100975</v>
          </cell>
          <cell r="D93" t="str">
            <v>FALTA</v>
          </cell>
          <cell r="E93" t="str">
            <v>CARGA, MANOBRA E DESCARGA DE SOLOS E MATERIAIS GRANULARES EM CAMINHÃO BASCULANTE 14 M³ - CARGA COM PÁ CARREGADEIRA (CAÇAMBA DE 1,7 A 2,8 M³ / 128 HP) E DESCARGA LIVRE (UNIDADE: M3). AF_07/2020</v>
          </cell>
          <cell r="F93" t="str">
            <v>M3</v>
          </cell>
          <cell r="G93">
            <v>285.67</v>
          </cell>
          <cell r="H93">
            <v>1</v>
          </cell>
          <cell r="I93">
            <v>0.25509999999999999</v>
          </cell>
          <cell r="J93">
            <v>8.4700000000000006</v>
          </cell>
          <cell r="K93">
            <v>10.63</v>
          </cell>
          <cell r="L93">
            <v>0.2069</v>
          </cell>
          <cell r="M93">
            <v>8.59</v>
          </cell>
          <cell r="N93">
            <v>10.36</v>
          </cell>
          <cell r="O93">
            <v>3036.67</v>
          </cell>
          <cell r="P93">
            <v>2959.54</v>
          </cell>
        </row>
        <row r="94">
          <cell r="A94" t="str">
            <v>2.8.16</v>
          </cell>
          <cell r="B94" t="str">
            <v>SINAPI DEZEMBRO 2025</v>
          </cell>
          <cell r="C94">
            <v>95876</v>
          </cell>
          <cell r="D94" t="str">
            <v>FALTA</v>
          </cell>
          <cell r="E94" t="str">
            <v>TRANSPORTE COM CAMINHÃO BASCULANTE DE 14 M³, EM VIA URBANA PAVIMENTADA, DMT ATÉ 30 KM (UNIDADE: M3XKM). AF_07/2020</v>
          </cell>
          <cell r="F94" t="str">
            <v>M3XKM</v>
          </cell>
          <cell r="G94">
            <v>4285.05</v>
          </cell>
          <cell r="H94">
            <v>1</v>
          </cell>
          <cell r="I94">
            <v>0.25509999999999999</v>
          </cell>
          <cell r="J94">
            <v>2.16</v>
          </cell>
          <cell r="K94">
            <v>2.71</v>
          </cell>
          <cell r="L94">
            <v>0.2069</v>
          </cell>
          <cell r="M94">
            <v>2.17</v>
          </cell>
          <cell r="N94">
            <v>2.61</v>
          </cell>
          <cell r="O94">
            <v>11612.48</v>
          </cell>
          <cell r="P94">
            <v>11183.98</v>
          </cell>
        </row>
        <row r="95">
          <cell r="A95" t="str">
            <v>2.8.17</v>
          </cell>
          <cell r="B95" t="str">
            <v>SINAPI DEZEMBRO 2025</v>
          </cell>
          <cell r="C95">
            <v>97951</v>
          </cell>
          <cell r="D95" t="str">
            <v>FALTA</v>
          </cell>
          <cell r="E95" t="str">
            <v>CAIXA PARA BOCA DE LOBO COMBINADA COM GRELHA RETANGULAR, EM ALVENARIA COM TIJOLOS CERÂMICOS MACIÇOS, DIMENSÕES INTERNAS: 1,3X1X1,2 M. AF_12/2020</v>
          </cell>
          <cell r="F95" t="str">
            <v>UN</v>
          </cell>
          <cell r="G95">
            <v>16</v>
          </cell>
          <cell r="H95">
            <v>1</v>
          </cell>
          <cell r="I95">
            <v>0.25509999999999999</v>
          </cell>
          <cell r="J95">
            <v>2721.37</v>
          </cell>
          <cell r="K95">
            <v>3415.59</v>
          </cell>
          <cell r="L95">
            <v>0.2069</v>
          </cell>
          <cell r="M95">
            <v>2817.93</v>
          </cell>
          <cell r="N95">
            <v>3400.95</v>
          </cell>
          <cell r="O95">
            <v>54649.440000000002</v>
          </cell>
          <cell r="P95">
            <v>54415.199999999997</v>
          </cell>
        </row>
        <row r="96">
          <cell r="A96" t="str">
            <v>2.8.18</v>
          </cell>
          <cell r="B96" t="str">
            <v>SICRO OUTUBRO / 2025</v>
          </cell>
          <cell r="C96">
            <v>804121</v>
          </cell>
          <cell r="D96" t="str">
            <v>589545 - 6</v>
          </cell>
          <cell r="E96" t="str">
            <v>BOCA DE BSTC D = 1,00 M - ESCONSIDADE 0° - AREIA E BRITA COMERCIAIS - ALAS RETAS</v>
          </cell>
          <cell r="F96" t="str">
            <v>UN</v>
          </cell>
          <cell r="G96">
            <v>16</v>
          </cell>
          <cell r="H96">
            <v>1</v>
          </cell>
          <cell r="I96">
            <v>0.25509999999999999</v>
          </cell>
          <cell r="J96">
            <v>1918.52</v>
          </cell>
          <cell r="K96">
            <v>2407.9299999999998</v>
          </cell>
          <cell r="L96">
            <v>0.2069</v>
          </cell>
          <cell r="M96">
            <v>1968.54</v>
          </cell>
          <cell r="N96">
            <v>2375.83</v>
          </cell>
          <cell r="O96">
            <v>38526.879999999997</v>
          </cell>
          <cell r="P96">
            <v>38013.279999999999</v>
          </cell>
        </row>
        <row r="97">
          <cell r="A97" t="str">
            <v>2.8.19</v>
          </cell>
          <cell r="B97" t="str">
            <v>ORSE NOVEMBRO / 2025</v>
          </cell>
          <cell r="C97">
            <v>10224</v>
          </cell>
          <cell r="D97" t="str">
            <v>FALTA</v>
          </cell>
          <cell r="E97" t="str">
            <v>CANALETA DE DRENAGEM EM CONCRETO, DIMENSÕES INTERNAS 40 X 50CM, COM TAMPA DE CONCRETO, INCLUSIVE ESCAVAÇÃO MANUAL</v>
          </cell>
          <cell r="F97" t="str">
            <v>M</v>
          </cell>
          <cell r="G97">
            <v>84.65</v>
          </cell>
          <cell r="H97">
            <v>1</v>
          </cell>
          <cell r="I97">
            <v>0.25509999999999999</v>
          </cell>
          <cell r="J97">
            <v>518.71</v>
          </cell>
          <cell r="K97">
            <v>651.03</v>
          </cell>
          <cell r="L97">
            <v>0.2069</v>
          </cell>
          <cell r="M97">
            <v>518.71</v>
          </cell>
          <cell r="N97">
            <v>626.03</v>
          </cell>
          <cell r="O97">
            <v>55109.68</v>
          </cell>
          <cell r="P97">
            <v>52993.43</v>
          </cell>
        </row>
        <row r="98">
          <cell r="A98" t="str">
            <v>2.8.20</v>
          </cell>
          <cell r="B98" t="str">
            <v>SINAPI DEZEMBRO 2025</v>
          </cell>
          <cell r="C98">
            <v>89512</v>
          </cell>
          <cell r="D98" t="str">
            <v>FALTA</v>
          </cell>
          <cell r="E98" t="str">
            <v>TUBO PVC, SÉRIE R, ÁGUA PLUVIAL, DN 100 MM, FORNECIDO E INSTALADO EM RAMAL DE ENCAMINHAMENTO. AF_06/2022</v>
          </cell>
          <cell r="F98" t="str">
            <v>M</v>
          </cell>
          <cell r="G98">
            <v>169.3</v>
          </cell>
          <cell r="H98">
            <v>1</v>
          </cell>
          <cell r="I98">
            <v>0.25509999999999999</v>
          </cell>
          <cell r="J98">
            <v>44.07</v>
          </cell>
          <cell r="K98">
            <v>55.31</v>
          </cell>
          <cell r="L98">
            <v>0.2069</v>
          </cell>
          <cell r="M98">
            <v>45.83</v>
          </cell>
          <cell r="N98">
            <v>55.31</v>
          </cell>
          <cell r="O98">
            <v>9363.98</v>
          </cell>
          <cell r="P98">
            <v>9363.98</v>
          </cell>
        </row>
        <row r="99">
          <cell r="A99" t="str">
            <v>2.8.21</v>
          </cell>
          <cell r="B99" t="str">
            <v>SINAPI DEZEMBRO 2025</v>
          </cell>
          <cell r="C99">
            <v>104166</v>
          </cell>
          <cell r="D99" t="str">
            <v>FALTA</v>
          </cell>
          <cell r="E99" t="str">
            <v>TUBO PVC, SÉRIE R, ÁGUA PLUVIAL, DN 150 MM, FORNECIDO E INSTALADO EM RAMAL DE ENCAMINHAMENTO. AF_06/2022</v>
          </cell>
          <cell r="F99" t="str">
            <v>M</v>
          </cell>
          <cell r="G99">
            <v>101.58</v>
          </cell>
          <cell r="H99">
            <v>1</v>
          </cell>
          <cell r="I99">
            <v>0.25509999999999999</v>
          </cell>
          <cell r="J99">
            <v>63.63</v>
          </cell>
          <cell r="K99">
            <v>79.86</v>
          </cell>
          <cell r="L99">
            <v>0.2069</v>
          </cell>
          <cell r="M99">
            <v>64.73</v>
          </cell>
          <cell r="N99">
            <v>78.12</v>
          </cell>
          <cell r="O99">
            <v>8112.17</v>
          </cell>
          <cell r="P99">
            <v>7935.42</v>
          </cell>
        </row>
        <row r="100">
          <cell r="A100" t="str">
            <v>2.8.22</v>
          </cell>
          <cell r="B100" t="str">
            <v>SINAPI DEZEMBRO 2025</v>
          </cell>
          <cell r="C100">
            <v>99251</v>
          </cell>
          <cell r="D100" t="str">
            <v>FALTA</v>
          </cell>
          <cell r="E100" t="str">
            <v>CAIXA ENTERRADA HIDRÁULICA RETANGULAR EM ALVENARIA COM TIJOLOS CERÂMICOS MACIÇOS, DIMENSÕES INTERNAS: 0,4X0,4X0,4 M PARA REDE DE DRENAGEM. AF_12/2020</v>
          </cell>
          <cell r="F100" t="str">
            <v>UN</v>
          </cell>
          <cell r="G100">
            <v>45</v>
          </cell>
          <cell r="H100">
            <v>1</v>
          </cell>
          <cell r="I100">
            <v>0.25509999999999999</v>
          </cell>
          <cell r="J100">
            <v>277.70999999999998</v>
          </cell>
          <cell r="K100">
            <v>348.55</v>
          </cell>
          <cell r="L100">
            <v>0.2069</v>
          </cell>
          <cell r="M100">
            <v>292.12</v>
          </cell>
          <cell r="N100">
            <v>352.55</v>
          </cell>
          <cell r="O100">
            <v>15684.75</v>
          </cell>
          <cell r="P100">
            <v>15864.75</v>
          </cell>
        </row>
        <row r="101">
          <cell r="A101" t="str">
            <v>2.9</v>
          </cell>
          <cell r="E101" t="str">
            <v>SINALIZAÇÃO VIÁRIA VERTICAL</v>
          </cell>
          <cell r="O101">
            <v>92695.58</v>
          </cell>
          <cell r="P101">
            <v>90070.05</v>
          </cell>
        </row>
        <row r="102">
          <cell r="A102" t="str">
            <v>2.9.1</v>
          </cell>
          <cell r="B102" t="str">
            <v>SICRO OUTUBRO / 2025</v>
          </cell>
          <cell r="C102">
            <v>5213444</v>
          </cell>
          <cell r="D102" t="str">
            <v>556854 - 4</v>
          </cell>
          <cell r="E102" t="str">
            <v>PLACA DE REGULAMENTAÇÃO EM AÇO, R1 LADO 0,248 M - PELÍCULA RETRORREFLETIVA TIPO I + SI - FORNECIMENTO E IMPLANTAÇÃO</v>
          </cell>
          <cell r="F102" t="str">
            <v>UN</v>
          </cell>
          <cell r="G102">
            <v>30</v>
          </cell>
          <cell r="H102">
            <v>1</v>
          </cell>
          <cell r="I102">
            <v>0.25509999999999999</v>
          </cell>
          <cell r="J102">
            <v>290.60000000000002</v>
          </cell>
          <cell r="K102">
            <v>364.73</v>
          </cell>
          <cell r="L102">
            <v>0.2069</v>
          </cell>
          <cell r="M102">
            <v>294.85000000000002</v>
          </cell>
          <cell r="N102">
            <v>355.85</v>
          </cell>
          <cell r="O102">
            <v>10941.9</v>
          </cell>
          <cell r="P102">
            <v>10675.5</v>
          </cell>
        </row>
        <row r="103">
          <cell r="A103" t="str">
            <v>2.9.2</v>
          </cell>
          <cell r="B103" t="str">
            <v>SICRO OUTUBRO / 2025</v>
          </cell>
          <cell r="C103">
            <v>5213855</v>
          </cell>
          <cell r="D103" t="str">
            <v>563840 - 2</v>
          </cell>
          <cell r="E103" t="str">
            <v>SUPORTE METÁLICO GALVANIZADO PARA PLACA DE REGULAMENTAÇÃO - R1 - LADO DE 0,248 M - FORNECIMENTO E IMPLANTAÇÃO</v>
          </cell>
          <cell r="F103" t="str">
            <v>UN</v>
          </cell>
          <cell r="G103">
            <v>30</v>
          </cell>
          <cell r="H103">
            <v>1</v>
          </cell>
          <cell r="I103">
            <v>0.25509999999999999</v>
          </cell>
          <cell r="J103">
            <v>435.57</v>
          </cell>
          <cell r="K103">
            <v>546.67999999999995</v>
          </cell>
          <cell r="L103">
            <v>0.2069</v>
          </cell>
          <cell r="M103">
            <v>437.6</v>
          </cell>
          <cell r="N103">
            <v>528.13</v>
          </cell>
          <cell r="O103">
            <v>16400.400000000001</v>
          </cell>
          <cell r="P103">
            <v>15843.9</v>
          </cell>
        </row>
        <row r="104">
          <cell r="A104" t="str">
            <v>2.9.3</v>
          </cell>
          <cell r="B104" t="str">
            <v>SICRO OUTUBRO / 2025</v>
          </cell>
          <cell r="C104">
            <v>5213464</v>
          </cell>
          <cell r="D104" t="str">
            <v>556853 - 6</v>
          </cell>
          <cell r="E104" t="str">
            <v>PLACA DE ADVERTÊNCIA EM AÇO, LADO DE 0,60 M - PELÍCULA RETRORREFLETIVA TIPO I + SI - FORNECIMENTO E IMPLANTAÇÃO</v>
          </cell>
          <cell r="F104" t="str">
            <v>UN</v>
          </cell>
          <cell r="G104">
            <v>12</v>
          </cell>
          <cell r="H104">
            <v>1</v>
          </cell>
          <cell r="I104">
            <v>0.25509999999999999</v>
          </cell>
          <cell r="J104">
            <v>290.57</v>
          </cell>
          <cell r="K104">
            <v>364.69</v>
          </cell>
          <cell r="L104">
            <v>0.2069</v>
          </cell>
          <cell r="M104">
            <v>294.83</v>
          </cell>
          <cell r="N104">
            <v>355.83</v>
          </cell>
          <cell r="O104">
            <v>4376.28</v>
          </cell>
          <cell r="P104">
            <v>4269.96</v>
          </cell>
        </row>
        <row r="105">
          <cell r="A105" t="str">
            <v>2.9.4</v>
          </cell>
          <cell r="B105" t="str">
            <v>SICRO OUTUBRO / 2025</v>
          </cell>
          <cell r="C105">
            <v>5213863</v>
          </cell>
          <cell r="D105" t="str">
            <v>563839 - 9</v>
          </cell>
          <cell r="E105" t="str">
            <v>SUPORTE METÁLICO GALVANIZADO PARA PLACA DE ADVERTÊNCIA OU REGULAMENTAÇÃO - LADO OU DIÂMETRO DE 0,60 M - FORNECIMENTO E IMPLANTAÇÃO</v>
          </cell>
          <cell r="F105" t="str">
            <v>UN</v>
          </cell>
          <cell r="G105">
            <v>42</v>
          </cell>
          <cell r="H105">
            <v>1</v>
          </cell>
          <cell r="I105">
            <v>0.25509999999999999</v>
          </cell>
          <cell r="J105">
            <v>484.52</v>
          </cell>
          <cell r="K105">
            <v>608.12</v>
          </cell>
          <cell r="L105">
            <v>0.2069</v>
          </cell>
          <cell r="M105">
            <v>486.77</v>
          </cell>
          <cell r="N105">
            <v>587.48</v>
          </cell>
          <cell r="O105">
            <v>25541.040000000001</v>
          </cell>
          <cell r="P105">
            <v>24674.16</v>
          </cell>
        </row>
        <row r="106">
          <cell r="A106" t="str">
            <v>2.9.5</v>
          </cell>
          <cell r="B106" t="str">
            <v>SICRO OUTUBRO / 2025</v>
          </cell>
          <cell r="C106">
            <v>5213440</v>
          </cell>
          <cell r="D106" t="str">
            <v>509149 - 7</v>
          </cell>
          <cell r="E106" t="str">
            <v>PLACA DE REGULAMENTAÇÃO EM AÇO D = 0,60 M - PELÍCULA RETRORREFLETIVA TIPO I + SI - FORNECIMENTO E IMPLANTAÇÃO</v>
          </cell>
          <cell r="F106" t="str">
            <v>UN</v>
          </cell>
          <cell r="G106">
            <v>30</v>
          </cell>
          <cell r="H106">
            <v>1</v>
          </cell>
          <cell r="I106">
            <v>0.25509999999999999</v>
          </cell>
          <cell r="J106">
            <v>290.52999999999997</v>
          </cell>
          <cell r="K106">
            <v>364.64</v>
          </cell>
          <cell r="L106">
            <v>0.2069</v>
          </cell>
          <cell r="M106">
            <v>294.79000000000002</v>
          </cell>
          <cell r="N106">
            <v>355.78</v>
          </cell>
          <cell r="O106">
            <v>10939.2</v>
          </cell>
          <cell r="P106">
            <v>10673.4</v>
          </cell>
        </row>
        <row r="107">
          <cell r="A107" t="str">
            <v>2.9.6</v>
          </cell>
          <cell r="B107" t="str">
            <v>SICRO OUTUBRO / 2025</v>
          </cell>
          <cell r="C107">
            <v>5213448</v>
          </cell>
          <cell r="D107" t="str">
            <v>608292 - 0</v>
          </cell>
          <cell r="E107" t="str">
            <v>PLACA DE REGULAMENTAÇÃO EM AÇO, R2 LADO 0,60 M - PELÍCULA RETRORREFLETIVA TIPO I + SI - FORNECIMENTO E IMPLANTAÇÃO</v>
          </cell>
          <cell r="F107" t="str">
            <v>UN</v>
          </cell>
          <cell r="G107">
            <v>4</v>
          </cell>
          <cell r="H107">
            <v>1</v>
          </cell>
          <cell r="I107">
            <v>0.25509999999999999</v>
          </cell>
          <cell r="J107">
            <v>199.32</v>
          </cell>
          <cell r="K107">
            <v>250.16</v>
          </cell>
          <cell r="L107">
            <v>0.2069</v>
          </cell>
          <cell r="M107">
            <v>203.09</v>
          </cell>
          <cell r="N107">
            <v>245.1</v>
          </cell>
          <cell r="O107">
            <v>1000.64</v>
          </cell>
          <cell r="P107">
            <v>980.4</v>
          </cell>
        </row>
        <row r="108">
          <cell r="A108" t="str">
            <v>2.9.7</v>
          </cell>
          <cell r="B108" t="str">
            <v>SICRO OUTUBRO / 2025</v>
          </cell>
          <cell r="C108">
            <v>5213859</v>
          </cell>
          <cell r="D108" t="str">
            <v>608288 - 2</v>
          </cell>
          <cell r="E108" t="str">
            <v>SUPORTE METÁLICO GALVANIZADO PARA PLACA DE REGULAMENTAÇÃO - R2 - LADO DE 0,60 M - FORNECIMENTO E IMPLANTAÇÃO</v>
          </cell>
          <cell r="F108" t="str">
            <v>UN</v>
          </cell>
          <cell r="G108">
            <v>4</v>
          </cell>
          <cell r="H108">
            <v>1</v>
          </cell>
          <cell r="I108">
            <v>0.25509999999999999</v>
          </cell>
          <cell r="J108">
            <v>479.01</v>
          </cell>
          <cell r="K108">
            <v>601.20000000000005</v>
          </cell>
          <cell r="L108">
            <v>0.2069</v>
          </cell>
          <cell r="M108">
            <v>481</v>
          </cell>
          <cell r="N108">
            <v>580.51</v>
          </cell>
          <cell r="O108">
            <v>2404.8000000000002</v>
          </cell>
          <cell r="P108">
            <v>2322.04</v>
          </cell>
        </row>
        <row r="109">
          <cell r="A109" t="str">
            <v>2.9.8</v>
          </cell>
          <cell r="B109" t="str">
            <v>COMPOSIÇÃO</v>
          </cell>
          <cell r="C109" t="str">
            <v>CPU 006</v>
          </cell>
          <cell r="D109" t="str">
            <v>FALTA</v>
          </cell>
          <cell r="E109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109" t="str">
            <v>UN</v>
          </cell>
          <cell r="G109">
            <v>9</v>
          </cell>
          <cell r="H109">
            <v>1</v>
          </cell>
          <cell r="I109">
            <v>0.25509999999999999</v>
          </cell>
          <cell r="J109">
            <v>757.97</v>
          </cell>
          <cell r="K109">
            <v>951.32</v>
          </cell>
          <cell r="L109">
            <v>0.2069</v>
          </cell>
          <cell r="M109">
            <v>770.91</v>
          </cell>
          <cell r="N109">
            <v>930.41</v>
          </cell>
          <cell r="O109">
            <v>8561.8799999999992</v>
          </cell>
          <cell r="P109">
            <v>8373.69</v>
          </cell>
        </row>
        <row r="110">
          <cell r="A110" t="str">
            <v>2.9.9</v>
          </cell>
          <cell r="B110" t="str">
            <v>COMPOSIÇÃO</v>
          </cell>
          <cell r="C110" t="str">
            <v>CPU 007</v>
          </cell>
          <cell r="D110" t="str">
            <v>FALTA</v>
          </cell>
          <cell r="E110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110" t="str">
            <v>UN</v>
          </cell>
          <cell r="G110">
            <v>14</v>
          </cell>
          <cell r="H110">
            <v>1</v>
          </cell>
          <cell r="I110">
            <v>0.25509999999999999</v>
          </cell>
          <cell r="J110">
            <v>713.06</v>
          </cell>
          <cell r="K110">
            <v>894.96</v>
          </cell>
          <cell r="L110">
            <v>0.2069</v>
          </cell>
          <cell r="M110">
            <v>725.42</v>
          </cell>
          <cell r="N110">
            <v>875.5</v>
          </cell>
          <cell r="O110">
            <v>12529.44</v>
          </cell>
          <cell r="P110">
            <v>12257</v>
          </cell>
        </row>
        <row r="111">
          <cell r="A111" t="str">
            <v>2.10</v>
          </cell>
          <cell r="E111" t="str">
            <v>SINALIZAÇÃO VIÁRIA HORIZONTAL</v>
          </cell>
          <cell r="O111">
            <v>96593.85</v>
          </cell>
          <cell r="P111">
            <v>93613.440000000002</v>
          </cell>
        </row>
        <row r="112">
          <cell r="A112" t="str">
            <v>2.10.1</v>
          </cell>
          <cell r="B112" t="str">
            <v>SICRO OUTUBRO / 2025</v>
          </cell>
          <cell r="C112">
            <v>5213401</v>
          </cell>
          <cell r="D112" t="str">
            <v>568235 - 5</v>
          </cell>
          <cell r="E112" t="str">
            <v>PINTURA DE FAIXA COM TINTA ACRÍLICA - ESPESSURA DE 0,6 MM</v>
          </cell>
          <cell r="F112" t="str">
            <v>M²</v>
          </cell>
          <cell r="G112">
            <v>1286.72</v>
          </cell>
          <cell r="H112">
            <v>1</v>
          </cell>
          <cell r="I112">
            <v>0.25509999999999999</v>
          </cell>
          <cell r="J112">
            <v>28.53</v>
          </cell>
          <cell r="K112">
            <v>35.799999999999997</v>
          </cell>
          <cell r="L112">
            <v>0.2069</v>
          </cell>
          <cell r="M112">
            <v>28.63</v>
          </cell>
          <cell r="N112">
            <v>34.549999999999997</v>
          </cell>
          <cell r="O112">
            <v>46064.57</v>
          </cell>
          <cell r="P112">
            <v>44456.17</v>
          </cell>
        </row>
        <row r="113">
          <cell r="A113" t="str">
            <v>2.10.2</v>
          </cell>
          <cell r="B113" t="str">
            <v>SICRO OUTUBRO / 2025</v>
          </cell>
          <cell r="C113">
            <v>5213410</v>
          </cell>
          <cell r="D113" t="str">
            <v>608281 - 5</v>
          </cell>
          <cell r="E113" t="str">
            <v>PINTURA DE FAIXA COM TERMOPLÁSTICO EM ALTO RELEVO TIPO I POR EXTRUSÃO - RELEVO DUPLO COM BASE</v>
          </cell>
          <cell r="F113" t="str">
            <v>M²</v>
          </cell>
          <cell r="G113">
            <v>67.680000000000007</v>
          </cell>
          <cell r="H113">
            <v>1</v>
          </cell>
          <cell r="I113">
            <v>0.25509999999999999</v>
          </cell>
          <cell r="J113">
            <v>150.31</v>
          </cell>
          <cell r="K113">
            <v>188.65</v>
          </cell>
          <cell r="L113">
            <v>0.2069</v>
          </cell>
          <cell r="M113">
            <v>151.88</v>
          </cell>
          <cell r="N113">
            <v>183.3</v>
          </cell>
          <cell r="O113">
            <v>12767.83</v>
          </cell>
          <cell r="P113">
            <v>12405.74</v>
          </cell>
        </row>
        <row r="114">
          <cell r="A114" t="str">
            <v>2.10.3</v>
          </cell>
          <cell r="B114" t="str">
            <v>SICRO OUTUBRO / 2025</v>
          </cell>
          <cell r="C114">
            <v>5219606</v>
          </cell>
          <cell r="D114" t="str">
            <v>608282 - 3</v>
          </cell>
          <cell r="E114" t="str">
            <v>TACHA REFLETIVA EM PLÁSTICO INJETADO - BIDIRECIONAL TIPO II - COM UM PINO - FORNECIMENTO E COLOCAÇÃO</v>
          </cell>
          <cell r="F114" t="str">
            <v>UN</v>
          </cell>
          <cell r="G114">
            <v>338</v>
          </cell>
          <cell r="H114">
            <v>1</v>
          </cell>
          <cell r="I114">
            <v>0.25509999999999999</v>
          </cell>
          <cell r="J114">
            <v>38.31</v>
          </cell>
          <cell r="K114">
            <v>48.08</v>
          </cell>
          <cell r="L114">
            <v>0.2069</v>
          </cell>
          <cell r="M114">
            <v>38.700000000000003</v>
          </cell>
          <cell r="N114">
            <v>46.7</v>
          </cell>
          <cell r="O114">
            <v>16251.04</v>
          </cell>
          <cell r="P114">
            <v>15784.6</v>
          </cell>
        </row>
        <row r="115">
          <cell r="A115" t="str">
            <v>2.10.4</v>
          </cell>
          <cell r="B115" t="str">
            <v>SICRO OUTUBRO / 2025</v>
          </cell>
          <cell r="C115">
            <v>5213407</v>
          </cell>
          <cell r="D115" t="str">
            <v>503241 - 5</v>
          </cell>
          <cell r="E115" t="str">
            <v>PINTURA DE SETAS E ZEBRADOS COM TINTA ACRÍLICA EMULSIONADA EM ÁGUA - ESPESSURA DE 0,5 MM</v>
          </cell>
          <cell r="F115" t="str">
            <v>M²</v>
          </cell>
          <cell r="G115">
            <v>507.92</v>
          </cell>
          <cell r="H115">
            <v>1</v>
          </cell>
          <cell r="I115">
            <v>0.25509999999999999</v>
          </cell>
          <cell r="J115">
            <v>33.75</v>
          </cell>
          <cell r="K115">
            <v>42.35</v>
          </cell>
          <cell r="L115">
            <v>0.2069</v>
          </cell>
          <cell r="M115">
            <v>34.21</v>
          </cell>
          <cell r="N115">
            <v>41.28</v>
          </cell>
          <cell r="O115">
            <v>21510.41</v>
          </cell>
          <cell r="P115">
            <v>20966.93</v>
          </cell>
        </row>
        <row r="116">
          <cell r="A116" t="str">
            <v>2.11</v>
          </cell>
          <cell r="E116" t="str">
            <v>SERVIÇOS COMPLEMENTARES E SINALIZAÇÃO DE OBRA</v>
          </cell>
          <cell r="O116">
            <v>145673.09</v>
          </cell>
          <cell r="P116">
            <v>143683.76</v>
          </cell>
        </row>
        <row r="117">
          <cell r="A117" t="str">
            <v>2.11.1</v>
          </cell>
          <cell r="B117" t="str">
            <v>SINAPI-I DEZEMBRO 2025</v>
          </cell>
          <cell r="C117">
            <v>10848</v>
          </cell>
          <cell r="D117" t="str">
            <v>FALTA</v>
          </cell>
          <cell r="E117" t="str">
            <v>PLACA DE INAUGURACAO METALICA, *40* CM X *60* CM</v>
          </cell>
          <cell r="F117" t="str">
            <v>UN</v>
          </cell>
          <cell r="G117">
            <v>7</v>
          </cell>
          <cell r="H117">
            <v>5</v>
          </cell>
          <cell r="I117">
            <v>0.184</v>
          </cell>
          <cell r="J117">
            <v>1206.01</v>
          </cell>
          <cell r="K117">
            <v>1427.91</v>
          </cell>
          <cell r="L117">
            <v>0.13969999999999999</v>
          </cell>
          <cell r="M117">
            <v>1206.01</v>
          </cell>
          <cell r="N117">
            <v>1374.48</v>
          </cell>
          <cell r="O117">
            <v>9995.3700000000008</v>
          </cell>
          <cell r="P117">
            <v>9621.36</v>
          </cell>
        </row>
        <row r="118">
          <cell r="A118" t="str">
            <v>2.11.2</v>
          </cell>
          <cell r="B118" t="str">
            <v>SICRO OUTUBRO / 2025</v>
          </cell>
          <cell r="C118">
            <v>5213834</v>
          </cell>
          <cell r="D118" t="str">
            <v>FALTA</v>
          </cell>
          <cell r="E118" t="str">
            <v>BARREIRA PLÁSTICA PARA CANALIZAÇÃO DE TRÂNSITO - 60 X 45 X 60 CM - UTILIZAÇÃO DE 600 CICLOS - FORNECIMENTO, 01 IMPLANTAÇÃO E 01 RETIRADA DIÁRIA</v>
          </cell>
          <cell r="F118" t="str">
            <v>UN.DIA</v>
          </cell>
          <cell r="G118">
            <v>968</v>
          </cell>
          <cell r="H118">
            <v>1</v>
          </cell>
          <cell r="I118">
            <v>0.25509999999999999</v>
          </cell>
          <cell r="J118">
            <v>7.59</v>
          </cell>
          <cell r="K118">
            <v>9.52</v>
          </cell>
          <cell r="L118">
            <v>0.2069</v>
          </cell>
          <cell r="M118">
            <v>7.77</v>
          </cell>
          <cell r="N118">
            <v>9.3699999999999992</v>
          </cell>
          <cell r="O118">
            <v>9215.36</v>
          </cell>
          <cell r="P118">
            <v>9070.16</v>
          </cell>
        </row>
        <row r="119">
          <cell r="A119" t="str">
            <v>2.11.3</v>
          </cell>
          <cell r="B119" t="str">
            <v>SICRO OUTUBRO / 2025</v>
          </cell>
          <cell r="C119">
            <v>5213838</v>
          </cell>
          <cell r="D119" t="str">
            <v>514990 - 8</v>
          </cell>
          <cell r="E119" t="str">
            <v>CILINDRO CANALIZADOR DE TRÁFEGO COM BASE QUADRADA DE 111 X 56 X 56 CM - UTILIZAÇÃO DE 600 CICLOS - FORNECIMENTO, 01 IMPLANTAÇÃO E 01 RETIRADA DIÁRIA</v>
          </cell>
          <cell r="F119" t="str">
            <v>UN.DIA</v>
          </cell>
          <cell r="G119">
            <v>968</v>
          </cell>
          <cell r="H119">
            <v>1</v>
          </cell>
          <cell r="I119">
            <v>0.25509999999999999</v>
          </cell>
          <cell r="J119">
            <v>5.16</v>
          </cell>
          <cell r="K119">
            <v>6.47</v>
          </cell>
          <cell r="L119">
            <v>0.2069</v>
          </cell>
          <cell r="M119">
            <v>5.29</v>
          </cell>
          <cell r="N119">
            <v>6.38</v>
          </cell>
          <cell r="O119">
            <v>6262.96</v>
          </cell>
          <cell r="P119">
            <v>6175.84</v>
          </cell>
        </row>
        <row r="120">
          <cell r="A120" t="str">
            <v>2.11.4</v>
          </cell>
          <cell r="B120" t="str">
            <v>SINAPI DEZEMBRO 2025</v>
          </cell>
          <cell r="C120">
            <v>104790</v>
          </cell>
          <cell r="D120" t="str">
            <v>FALTA</v>
          </cell>
          <cell r="E120" t="str">
            <v>DEMOLIÇÃO DE PISO DE CONCRETO SIMPLES, DE FORMA MECANIZADA COM MARTELETE, SEM REAPROVEITAMENTO. AF_09/2023</v>
          </cell>
          <cell r="F120" t="str">
            <v>M3</v>
          </cell>
          <cell r="G120">
            <v>3.57</v>
          </cell>
          <cell r="H120">
            <v>1</v>
          </cell>
          <cell r="I120">
            <v>0.25509999999999999</v>
          </cell>
          <cell r="J120">
            <v>100.24</v>
          </cell>
          <cell r="K120">
            <v>125.81</v>
          </cell>
          <cell r="L120">
            <v>0.2069</v>
          </cell>
          <cell r="M120">
            <v>104.79</v>
          </cell>
          <cell r="N120">
            <v>126.47</v>
          </cell>
          <cell r="O120">
            <v>449.14</v>
          </cell>
          <cell r="P120">
            <v>451.49</v>
          </cell>
        </row>
        <row r="121">
          <cell r="A121" t="str">
            <v>2.11.5</v>
          </cell>
          <cell r="B121" t="str">
            <v>SICRO OUTUBRO / 2025</v>
          </cell>
          <cell r="C121">
            <v>5219544</v>
          </cell>
          <cell r="D121" t="str">
            <v>612624 - 3</v>
          </cell>
          <cell r="E121" t="str">
            <v>CAVALETE EM PERFIL METÁLICO PARA PLACA DE SINALIZAÇÃO - 1,00 M X 1,00 M - CONFECÇÃO</v>
          </cell>
          <cell r="F121" t="str">
            <v>UN</v>
          </cell>
          <cell r="G121">
            <v>24</v>
          </cell>
          <cell r="H121">
            <v>1</v>
          </cell>
          <cell r="I121">
            <v>0.25509999999999999</v>
          </cell>
          <cell r="J121">
            <v>244.47</v>
          </cell>
          <cell r="K121">
            <v>306.83</v>
          </cell>
          <cell r="L121">
            <v>0.2069</v>
          </cell>
          <cell r="M121">
            <v>245.77</v>
          </cell>
          <cell r="N121">
            <v>296.61</v>
          </cell>
          <cell r="O121">
            <v>7363.92</v>
          </cell>
          <cell r="P121">
            <v>7118.64</v>
          </cell>
        </row>
        <row r="122">
          <cell r="A122" t="str">
            <v>2.11.6</v>
          </cell>
          <cell r="B122" t="str">
            <v>SICRO OUTUBRO / 2025</v>
          </cell>
          <cell r="C122">
            <v>5213417</v>
          </cell>
          <cell r="D122" t="str">
            <v>612623 - 5</v>
          </cell>
          <cell r="E122" t="str">
            <v>PLACA EM AÇO Nº 16 GALVANIZADO COM PELÍCULA RETRORREFLETIVA TIPO I + III - CONFECÇÃO</v>
          </cell>
          <cell r="F122" t="str">
            <v>M²</v>
          </cell>
          <cell r="G122">
            <v>19.2</v>
          </cell>
          <cell r="H122">
            <v>1</v>
          </cell>
          <cell r="I122">
            <v>0.25509999999999999</v>
          </cell>
          <cell r="J122">
            <v>440.08</v>
          </cell>
          <cell r="K122">
            <v>552.34</v>
          </cell>
          <cell r="L122">
            <v>0.2069</v>
          </cell>
          <cell r="M122">
            <v>443.5</v>
          </cell>
          <cell r="N122">
            <v>535.26</v>
          </cell>
          <cell r="O122">
            <v>10604.92</v>
          </cell>
          <cell r="P122">
            <v>10276.99</v>
          </cell>
        </row>
        <row r="123">
          <cell r="A123" t="str">
            <v>2.11.7</v>
          </cell>
          <cell r="B123" t="str">
            <v>SICRO OUTUBRO / 2025</v>
          </cell>
          <cell r="C123">
            <v>5502972</v>
          </cell>
          <cell r="D123" t="str">
            <v>FALTA</v>
          </cell>
          <cell r="E123" t="str">
            <v>ESCAVAÇÃO DE VALA EM MATERIAL DE 3ª CATEGORIA - RESISTÊNCIA À COMPRESSÃO ACIMA DE 110 MPA - COM ESCAVADEIRA E ROMPEDOR HIDRÁULICO 1.700 KG</v>
          </cell>
          <cell r="F123" t="str">
            <v>M³</v>
          </cell>
          <cell r="G123">
            <v>6.32</v>
          </cell>
          <cell r="H123">
            <v>1</v>
          </cell>
          <cell r="I123">
            <v>0.25509999999999999</v>
          </cell>
          <cell r="J123">
            <v>207.99</v>
          </cell>
          <cell r="K123">
            <v>261.04000000000002</v>
          </cell>
          <cell r="L123">
            <v>0.2069</v>
          </cell>
          <cell r="M123">
            <v>208.84</v>
          </cell>
          <cell r="N123">
            <v>252.04</v>
          </cell>
          <cell r="O123">
            <v>1649.77</v>
          </cell>
          <cell r="P123">
            <v>1592.89</v>
          </cell>
        </row>
        <row r="124">
          <cell r="A124" t="str">
            <v>2.11.8</v>
          </cell>
          <cell r="B124" t="str">
            <v>SINAPI DEZEMBRO 2025</v>
          </cell>
          <cell r="C124">
            <v>103310</v>
          </cell>
          <cell r="D124" t="str">
            <v>FALTA</v>
          </cell>
          <cell r="E124" t="str">
            <v>INSTALAÇÃO DE LIXEIRA METÁLICA DUPLA, CAPACIDADE DE 60 L, EM TUBO DE AÇO CARBONO E CESTOS EM CHAPA DE AÇO COM PINTURA ELETROSTÁTICA, SOBRE SOLO. AF_11/2021</v>
          </cell>
          <cell r="F124" t="str">
            <v>UN</v>
          </cell>
          <cell r="G124">
            <v>36</v>
          </cell>
          <cell r="H124">
            <v>1</v>
          </cell>
          <cell r="I124">
            <v>0.25509999999999999</v>
          </cell>
          <cell r="J124">
            <v>1288.1199999999999</v>
          </cell>
          <cell r="K124">
            <v>1616.71</v>
          </cell>
          <cell r="L124">
            <v>0.2069</v>
          </cell>
          <cell r="M124">
            <v>1291.54</v>
          </cell>
          <cell r="N124">
            <v>1558.75</v>
          </cell>
          <cell r="O124">
            <v>58201.56</v>
          </cell>
          <cell r="P124">
            <v>56115</v>
          </cell>
        </row>
        <row r="125">
          <cell r="A125" t="str">
            <v>2.11.9</v>
          </cell>
          <cell r="B125" t="str">
            <v>SICRO OUTUBRO / 2025</v>
          </cell>
          <cell r="C125">
            <v>5213850</v>
          </cell>
          <cell r="D125" t="str">
            <v>572200 - 4</v>
          </cell>
          <cell r="E125" t="str">
            <v>OPERAÇÃO DE SINALIZAÇÃO POR BANDEIROLA DE TECIDO OU COM PLACA METÁLICA</v>
          </cell>
          <cell r="F125" t="str">
            <v>H</v>
          </cell>
          <cell r="G125">
            <v>1408</v>
          </cell>
          <cell r="H125">
            <v>1</v>
          </cell>
          <cell r="I125">
            <v>0.25509999999999999</v>
          </cell>
          <cell r="J125">
            <v>21.96</v>
          </cell>
          <cell r="K125">
            <v>27.56</v>
          </cell>
          <cell r="L125">
            <v>0.2069</v>
          </cell>
          <cell r="M125">
            <v>23.66</v>
          </cell>
          <cell r="N125">
            <v>28.55</v>
          </cell>
          <cell r="O125">
            <v>38804.480000000003</v>
          </cell>
          <cell r="P125">
            <v>40198.400000000001</v>
          </cell>
        </row>
        <row r="126">
          <cell r="A126" t="str">
            <v>2.11.10</v>
          </cell>
          <cell r="B126" t="str">
            <v>SICRO OUTUBRO / 2025</v>
          </cell>
          <cell r="C126">
            <v>5213835</v>
          </cell>
          <cell r="D126" t="str">
            <v>498814 - 0</v>
          </cell>
          <cell r="E126" t="str">
            <v>CONE PLÁSTICO PARA CANALIZAÇÃO DE TRÂNSITO - UTILIZAÇÃO DE 150 CICLOS - FORNECIMENTO, 01 IMPLANTAÇÃO E 01 RETIRADA DIÁRIA</v>
          </cell>
          <cell r="F126" t="str">
            <v>UN.DIA</v>
          </cell>
          <cell r="G126">
            <v>660</v>
          </cell>
          <cell r="H126">
            <v>1</v>
          </cell>
          <cell r="I126">
            <v>0.25509999999999999</v>
          </cell>
          <cell r="J126">
            <v>0.75</v>
          </cell>
          <cell r="K126">
            <v>0.94</v>
          </cell>
          <cell r="L126">
            <v>0.2069</v>
          </cell>
          <cell r="M126">
            <v>0.76</v>
          </cell>
          <cell r="N126">
            <v>0.91</v>
          </cell>
          <cell r="O126">
            <v>620.4</v>
          </cell>
          <cell r="P126">
            <v>600.6</v>
          </cell>
        </row>
        <row r="127">
          <cell r="A127" t="str">
            <v>2.11.11</v>
          </cell>
          <cell r="B127" t="str">
            <v>SICRO OUTUBRO / 2025</v>
          </cell>
          <cell r="C127">
            <v>5212557</v>
          </cell>
          <cell r="D127" t="str">
            <v>566697 - 0</v>
          </cell>
          <cell r="E127" t="str">
            <v>PLACA DE REGULAMENTAÇÃO PARA SINALIZAÇÃO DE OBRAS MONTADA EM SUPORTE METÁLICO MÓVEL - D = 1,00 M - UTILIZAÇÃO DE 600 CICLOS - FORNECIMENTO, 01 IMPLANTAÇÃO E 01 RETIRADA DIÁRIA</v>
          </cell>
          <cell r="F127" t="str">
            <v>UN.DIA</v>
          </cell>
          <cell r="G127">
            <v>145</v>
          </cell>
          <cell r="H127">
            <v>1</v>
          </cell>
          <cell r="I127">
            <v>0.25509999999999999</v>
          </cell>
          <cell r="J127">
            <v>3.76</v>
          </cell>
          <cell r="K127">
            <v>4.71</v>
          </cell>
          <cell r="L127">
            <v>0.2069</v>
          </cell>
          <cell r="M127">
            <v>3.85</v>
          </cell>
          <cell r="N127">
            <v>4.6399999999999997</v>
          </cell>
          <cell r="O127">
            <v>682.95</v>
          </cell>
          <cell r="P127">
            <v>672.8</v>
          </cell>
        </row>
        <row r="128">
          <cell r="A128" t="str">
            <v>2.11.12</v>
          </cell>
          <cell r="B128" t="str">
            <v>SICRO OUTUBRO / 2025</v>
          </cell>
          <cell r="C128">
            <v>5212560</v>
          </cell>
          <cell r="D128" t="str">
            <v>595122 - 4</v>
          </cell>
          <cell r="E128" t="str">
            <v>PLACA DE ADVERTÊNCIA PARA SINALIZAÇÃO DE OBRAS MONTADA EM SUPORTE METÁLICO MÓVEL, LADO 1,00 M - UTILIZAÇÃO DE 600 CICLOS - FORNECIMENTO, 01 IMPLANTAÇÃO E 01 RETIRADA DIÁRIA</v>
          </cell>
          <cell r="F128" t="str">
            <v>UN.DIA</v>
          </cell>
          <cell r="G128">
            <v>363</v>
          </cell>
          <cell r="H128">
            <v>1</v>
          </cell>
          <cell r="I128">
            <v>0.25509999999999999</v>
          </cell>
          <cell r="J128">
            <v>4</v>
          </cell>
          <cell r="K128">
            <v>5.0199999999999996</v>
          </cell>
          <cell r="L128">
            <v>0.2069</v>
          </cell>
          <cell r="M128">
            <v>4.09</v>
          </cell>
          <cell r="N128">
            <v>4.93</v>
          </cell>
          <cell r="O128">
            <v>1822.26</v>
          </cell>
          <cell r="P128">
            <v>1789.59</v>
          </cell>
        </row>
        <row r="129">
          <cell r="A129" t="str">
            <v>3.</v>
          </cell>
          <cell r="E129" t="str">
            <v>EXECUÇÃO DE SERVIÇOS DE ENGENHARIA PARA PAVIMENTAÇÃO DE VIA EM PEDRA GRANÍTICA</v>
          </cell>
          <cell r="O129">
            <v>3328785.73</v>
          </cell>
          <cell r="P129">
            <v>3266881.44</v>
          </cell>
        </row>
        <row r="130">
          <cell r="A130" t="str">
            <v>3.1</v>
          </cell>
          <cell r="E130" t="str">
            <v>ADMINISTRAÇÃO LOCAL</v>
          </cell>
          <cell r="O130">
            <v>288117.71000000002</v>
          </cell>
          <cell r="P130">
            <v>296786.86</v>
          </cell>
        </row>
        <row r="131">
          <cell r="A131" t="str">
            <v>3.1.1</v>
          </cell>
          <cell r="B131" t="str">
            <v>COMPOSIÇÃO</v>
          </cell>
          <cell r="C131" t="str">
            <v>CPU 010</v>
          </cell>
          <cell r="D131" t="str">
            <v>FALTA</v>
          </cell>
          <cell r="E131" t="str">
            <v>ADMINISTRAÇÃO LOCAL PARA PAVIMENTAÇÃO EM PEDRA GRANÍTICA (12 MESES)</v>
          </cell>
          <cell r="F131" t="str">
            <v>UN</v>
          </cell>
          <cell r="G131">
            <v>1</v>
          </cell>
          <cell r="H131">
            <v>1</v>
          </cell>
          <cell r="I131">
            <v>0.25509999999999999</v>
          </cell>
          <cell r="J131">
            <v>229557.58</v>
          </cell>
          <cell r="K131">
            <v>288117.71000000002</v>
          </cell>
          <cell r="L131">
            <v>0.2069</v>
          </cell>
          <cell r="M131">
            <v>245908.41</v>
          </cell>
          <cell r="N131">
            <v>296786.86</v>
          </cell>
          <cell r="O131">
            <v>288117.71000000002</v>
          </cell>
          <cell r="P131">
            <v>296786.86</v>
          </cell>
        </row>
        <row r="132">
          <cell r="A132" t="str">
            <v>3.2</v>
          </cell>
          <cell r="E132" t="str">
            <v>SERVIÇOS PRELIMINARES</v>
          </cell>
          <cell r="O132">
            <v>225322.22</v>
          </cell>
          <cell r="P132">
            <v>219192.09</v>
          </cell>
        </row>
        <row r="133">
          <cell r="A133" t="str">
            <v>3.2.1</v>
          </cell>
          <cell r="B133" t="str">
            <v>SINAPI DEZEMBRO 2025</v>
          </cell>
          <cell r="C133">
            <v>103689</v>
          </cell>
          <cell r="D133" t="str">
            <v>FALTA</v>
          </cell>
          <cell r="E133" t="str">
            <v>FORNECIMENTO E INSTALAÇÃO DE PLACA DE OBRA COM CHAPA GALVANIZADA E ESTRUTURA DE MADEIRA. AF_03/2022_PS</v>
          </cell>
          <cell r="F133" t="str">
            <v>M2</v>
          </cell>
          <cell r="G133">
            <v>147.41999999999999</v>
          </cell>
          <cell r="H133">
            <v>1</v>
          </cell>
          <cell r="I133">
            <v>0.25509999999999999</v>
          </cell>
          <cell r="J133">
            <v>464.96</v>
          </cell>
          <cell r="K133">
            <v>583.57000000000005</v>
          </cell>
          <cell r="L133">
            <v>0.2069</v>
          </cell>
          <cell r="M133">
            <v>468.43</v>
          </cell>
          <cell r="N133">
            <v>565.34</v>
          </cell>
          <cell r="O133">
            <v>86029.88</v>
          </cell>
          <cell r="P133">
            <v>83342.42</v>
          </cell>
        </row>
        <row r="134">
          <cell r="A134" t="str">
            <v>3.2.2</v>
          </cell>
          <cell r="B134" t="str">
            <v>COMPESA 2024.2</v>
          </cell>
          <cell r="C134" t="str">
            <v>01.08.42U</v>
          </cell>
          <cell r="D134" t="str">
            <v>FALTA</v>
          </cell>
          <cell r="E134" t="str">
            <v>CANTEIRO ITINERANTE COMPOSTO DE TOLDO, CONJUNTO DE MESA E CADEIRAS E BANHEIRO QUÍMICO COM LIMPEZA DIÁRIA INCLUSO COLETA E DESTINAÇÃO FINAL DE EFLUENTES</v>
          </cell>
          <cell r="F134" t="str">
            <v>MÊS</v>
          </cell>
          <cell r="G134">
            <v>22</v>
          </cell>
          <cell r="H134">
            <v>1</v>
          </cell>
          <cell r="I134">
            <v>0.25509999999999999</v>
          </cell>
          <cell r="J134">
            <v>4181.8900000000003</v>
          </cell>
          <cell r="K134">
            <v>5248.69</v>
          </cell>
          <cell r="L134">
            <v>0.2069</v>
          </cell>
          <cell r="M134">
            <v>4251.6400000000003</v>
          </cell>
          <cell r="N134">
            <v>5131.3</v>
          </cell>
          <cell r="O134">
            <v>115471.18</v>
          </cell>
          <cell r="P134">
            <v>112888.6</v>
          </cell>
        </row>
        <row r="135">
          <cell r="A135" t="str">
            <v>3.2.3</v>
          </cell>
          <cell r="B135" t="str">
            <v>ORSE NOVEMBRO / 2025</v>
          </cell>
          <cell r="C135">
            <v>4659</v>
          </cell>
          <cell r="D135" t="str">
            <v>FALTA</v>
          </cell>
          <cell r="E135" t="str">
            <v>LOCAÇÃO DE CONTAINER - REFEITÓRIO SEM BANHEIRO - 6,00 X 2,40M - REV 02_02/2022</v>
          </cell>
          <cell r="F135" t="str">
            <v>MÊS</v>
          </cell>
          <cell r="G135">
            <v>11</v>
          </cell>
          <cell r="H135">
            <v>6</v>
          </cell>
          <cell r="I135">
            <v>0.15740000000000001</v>
          </cell>
          <cell r="J135">
            <v>1800</v>
          </cell>
          <cell r="K135">
            <v>2083.3200000000002</v>
          </cell>
          <cell r="L135">
            <v>0.1142</v>
          </cell>
          <cell r="M135">
            <v>1800</v>
          </cell>
          <cell r="N135">
            <v>2005.56</v>
          </cell>
          <cell r="O135">
            <v>22916.52</v>
          </cell>
          <cell r="P135">
            <v>22061.16</v>
          </cell>
        </row>
        <row r="136">
          <cell r="A136" t="str">
            <v>3.2.4</v>
          </cell>
          <cell r="B136" t="str">
            <v>COMPESA 2024.2</v>
          </cell>
          <cell r="C136" t="str">
            <v>31.01.05U</v>
          </cell>
          <cell r="D136" t="str">
            <v>FALTA</v>
          </cell>
          <cell r="E136" t="str">
            <v>CONSERTO DE RAMAIS PREDIAIS DE ÁGUA DANIFICADOS DURANTE EXECUÇÃO DAS OBRAS.</v>
          </cell>
          <cell r="F136" t="str">
            <v>UN</v>
          </cell>
          <cell r="G136">
            <v>11</v>
          </cell>
          <cell r="H136">
            <v>1</v>
          </cell>
          <cell r="I136">
            <v>0.25509999999999999</v>
          </cell>
          <cell r="J136">
            <v>19.66</v>
          </cell>
          <cell r="K136">
            <v>24.67</v>
          </cell>
          <cell r="L136">
            <v>0.2069</v>
          </cell>
          <cell r="M136">
            <v>21.14</v>
          </cell>
          <cell r="N136">
            <v>25.51</v>
          </cell>
          <cell r="O136">
            <v>271.37</v>
          </cell>
          <cell r="P136">
            <v>280.61</v>
          </cell>
        </row>
        <row r="137">
          <cell r="A137" t="str">
            <v>3.2.5</v>
          </cell>
          <cell r="B137" t="str">
            <v>COMPESA 2024.2</v>
          </cell>
          <cell r="C137" t="str">
            <v>31.08.09U</v>
          </cell>
          <cell r="D137" t="str">
            <v>FALTA</v>
          </cell>
          <cell r="E137" t="str">
            <v>CONSERTO DE RAMAIS PREDIAIS DE ESGOTO DANIFICADOS DURANTE EXECUÇÃO DAS OBRAS.</v>
          </cell>
          <cell r="F137" t="str">
            <v>UN</v>
          </cell>
          <cell r="G137">
            <v>11</v>
          </cell>
          <cell r="H137">
            <v>1</v>
          </cell>
          <cell r="I137">
            <v>0.25509999999999999</v>
          </cell>
          <cell r="J137">
            <v>45.87</v>
          </cell>
          <cell r="K137">
            <v>57.57</v>
          </cell>
          <cell r="L137">
            <v>0.2069</v>
          </cell>
          <cell r="M137">
            <v>46.65</v>
          </cell>
          <cell r="N137">
            <v>56.3</v>
          </cell>
          <cell r="O137">
            <v>633.27</v>
          </cell>
          <cell r="P137">
            <v>619.29999999999995</v>
          </cell>
        </row>
        <row r="138">
          <cell r="A138" t="str">
            <v>3.3</v>
          </cell>
          <cell r="E138" t="str">
            <v>MOBILIZAÇÃO</v>
          </cell>
          <cell r="O138">
            <v>3090.18</v>
          </cell>
          <cell r="P138">
            <v>3002.46</v>
          </cell>
        </row>
        <row r="139">
          <cell r="A139" t="str">
            <v>3.3.1</v>
          </cell>
          <cell r="B139" t="str">
            <v>COMPOSIÇÃO</v>
          </cell>
          <cell r="C139" t="str">
            <v>CPU 004</v>
          </cell>
          <cell r="D139" t="str">
            <v>FALTA</v>
          </cell>
          <cell r="E139" t="str">
            <v>MOBILIZAÇÃO DE MAQUINAS E EQUIPAMENTOS - PAVIMENTAÇÃO EM PARALELEPÍPEDO E/OU INTERTRAVADO</v>
          </cell>
          <cell r="F139" t="str">
            <v>UN</v>
          </cell>
          <cell r="G139">
            <v>6</v>
          </cell>
          <cell r="H139">
            <v>1</v>
          </cell>
          <cell r="I139">
            <v>0.25509999999999999</v>
          </cell>
          <cell r="J139">
            <v>410.35</v>
          </cell>
          <cell r="K139">
            <v>515.03</v>
          </cell>
          <cell r="L139">
            <v>0.2069</v>
          </cell>
          <cell r="M139">
            <v>414.63</v>
          </cell>
          <cell r="N139">
            <v>500.41</v>
          </cell>
          <cell r="O139">
            <v>3090.18</v>
          </cell>
          <cell r="P139">
            <v>3002.46</v>
          </cell>
        </row>
        <row r="140">
          <cell r="A140" t="str">
            <v>3.4</v>
          </cell>
          <cell r="E140" t="str">
            <v>DESMOBILIZAÇÃO</v>
          </cell>
          <cell r="O140">
            <v>3090.18</v>
          </cell>
          <cell r="P140">
            <v>3002.46</v>
          </cell>
        </row>
        <row r="141">
          <cell r="A141" t="str">
            <v>3.4.1</v>
          </cell>
          <cell r="B141" t="str">
            <v>COMPOSIÇÃO</v>
          </cell>
          <cell r="C141" t="str">
            <v>CPU 005</v>
          </cell>
          <cell r="D141" t="str">
            <v>FALTA</v>
          </cell>
          <cell r="E141" t="str">
            <v>DESMOBILIZAÇÃO DE MAQUINAS E EQUIPAMENTOS - PAVIMENTAÇÃO EM PARALELEPÍPEDO E/OU INTERTRAVADO</v>
          </cell>
          <cell r="F141" t="str">
            <v>UN</v>
          </cell>
          <cell r="G141">
            <v>6</v>
          </cell>
          <cell r="H141">
            <v>1</v>
          </cell>
          <cell r="I141">
            <v>0.25509999999999999</v>
          </cell>
          <cell r="J141">
            <v>410.35</v>
          </cell>
          <cell r="K141">
            <v>515.03</v>
          </cell>
          <cell r="L141">
            <v>0.2069</v>
          </cell>
          <cell r="M141">
            <v>414.63</v>
          </cell>
          <cell r="N141">
            <v>500.41</v>
          </cell>
          <cell r="O141">
            <v>3090.18</v>
          </cell>
          <cell r="P141">
            <v>3002.46</v>
          </cell>
        </row>
        <row r="142">
          <cell r="A142" t="str">
            <v>3.5</v>
          </cell>
          <cell r="E142" t="str">
            <v>MOVIMENTAÇÃO DE TERRA</v>
          </cell>
          <cell r="O142">
            <v>182197.77</v>
          </cell>
          <cell r="P142">
            <v>176179.72</v>
          </cell>
        </row>
        <row r="143">
          <cell r="A143" t="str">
            <v>3.5.1</v>
          </cell>
          <cell r="B143" t="str">
            <v>SICRO OUTUBRO / 2025</v>
          </cell>
          <cell r="C143">
            <v>5502114</v>
          </cell>
          <cell r="D143" t="str">
            <v>FALTA</v>
          </cell>
          <cell r="E143" t="str">
            <v>ESCAVAÇÃO, CARGA E TRANSPORTE DE MATERIAL DE 1ª CATEGORIA - DMT DE 1.000 A 1.200 M - CAMINHO DE SERVIÇO EM LEITO NATURAL - COM ESCAVADEIRA E CAMINHÃO BASCULANTE DE 14 M³</v>
          </cell>
          <cell r="F143" t="str">
            <v>M³</v>
          </cell>
          <cell r="G143">
            <v>1673.63</v>
          </cell>
          <cell r="H143">
            <v>1</v>
          </cell>
          <cell r="I143">
            <v>0.25509999999999999</v>
          </cell>
          <cell r="J143">
            <v>8.41</v>
          </cell>
          <cell r="K143">
            <v>10.55</v>
          </cell>
          <cell r="L143">
            <v>0.2069</v>
          </cell>
          <cell r="M143">
            <v>8.5</v>
          </cell>
          <cell r="N143">
            <v>10.25</v>
          </cell>
          <cell r="O143">
            <v>17656.79</v>
          </cell>
          <cell r="P143">
            <v>17154.7</v>
          </cell>
        </row>
        <row r="144">
          <cell r="A144" t="str">
            <v>3.5.2</v>
          </cell>
          <cell r="B144" t="str">
            <v>SICRO OUTUBRO / 2025</v>
          </cell>
          <cell r="C144">
            <v>4413942</v>
          </cell>
          <cell r="D144" t="str">
            <v>514993 - 2</v>
          </cell>
          <cell r="E144" t="str">
            <v>ESPALHAMENTO DE MATERIAL EM BOTA-FORA</v>
          </cell>
          <cell r="F144" t="str">
            <v>M³</v>
          </cell>
          <cell r="G144">
            <v>1673.63</v>
          </cell>
          <cell r="H144">
            <v>1</v>
          </cell>
          <cell r="I144">
            <v>0.25509999999999999</v>
          </cell>
          <cell r="J144">
            <v>2.69</v>
          </cell>
          <cell r="K144">
            <v>3.37</v>
          </cell>
          <cell r="L144">
            <v>0.2069</v>
          </cell>
          <cell r="M144">
            <v>2.72</v>
          </cell>
          <cell r="N144">
            <v>3.28</v>
          </cell>
          <cell r="O144">
            <v>5640.13</v>
          </cell>
          <cell r="P144">
            <v>5489.5</v>
          </cell>
        </row>
        <row r="145">
          <cell r="A145" t="str">
            <v>3.5.3</v>
          </cell>
          <cell r="B145" t="str">
            <v>SICRO OUTUBRO / 2025</v>
          </cell>
          <cell r="C145">
            <v>4011227</v>
          </cell>
          <cell r="D145" t="str">
            <v>514979 - 7</v>
          </cell>
          <cell r="E145" t="str">
            <v>SUB-BASE DE SOLO ESTABILIZADO GRANULOMETRICAMENTE SEM MISTURA COM MATERIAL DE JAZIDA - 100% PROCTOR INTERMEDIÁRIO</v>
          </cell>
          <cell r="F145" t="str">
            <v>M³</v>
          </cell>
          <cell r="G145">
            <v>116.64</v>
          </cell>
          <cell r="H145">
            <v>1</v>
          </cell>
          <cell r="I145">
            <v>0.25509999999999999</v>
          </cell>
          <cell r="J145">
            <v>15.23</v>
          </cell>
          <cell r="K145">
            <v>19.11</v>
          </cell>
          <cell r="L145">
            <v>0.2069</v>
          </cell>
          <cell r="M145">
            <v>15.42</v>
          </cell>
          <cell r="N145">
            <v>18.61</v>
          </cell>
          <cell r="O145">
            <v>2228.9899999999998</v>
          </cell>
          <cell r="P145">
            <v>2170.67</v>
          </cell>
        </row>
        <row r="146">
          <cell r="A146" t="str">
            <v>3.5.4</v>
          </cell>
          <cell r="B146" t="str">
            <v>SINAPI DEZEMBRO 2025</v>
          </cell>
          <cell r="C146">
            <v>98525</v>
          </cell>
          <cell r="D146" t="str">
            <v>FALTA</v>
          </cell>
          <cell r="E146" t="str">
            <v>LIMPEZA MECANIZADA DE CAMADA VEGETAL, VEGETAÇÃO E PEQUENAS ÁRVORES (DIÂMETRO DE TRONCO MENOR QUE 0,20 M), COM TRATOR DE ESTEIRAS. AF_03/2024</v>
          </cell>
          <cell r="F146" t="str">
            <v>M2</v>
          </cell>
          <cell r="G146">
            <v>11157.59</v>
          </cell>
          <cell r="H146">
            <v>1</v>
          </cell>
          <cell r="I146">
            <v>0.25509999999999999</v>
          </cell>
          <cell r="J146">
            <v>0.65</v>
          </cell>
          <cell r="K146">
            <v>0.81</v>
          </cell>
          <cell r="L146">
            <v>0.2069</v>
          </cell>
          <cell r="M146">
            <v>0.67</v>
          </cell>
          <cell r="N146">
            <v>0.8</v>
          </cell>
          <cell r="O146">
            <v>9037.64</v>
          </cell>
          <cell r="P146">
            <v>8926.07</v>
          </cell>
        </row>
        <row r="147">
          <cell r="A147" t="str">
            <v>3.5.5</v>
          </cell>
          <cell r="B147" t="str">
            <v>SINAPI DEZEMBRO 2025</v>
          </cell>
          <cell r="C147">
            <v>100979</v>
          </cell>
          <cell r="D147" t="str">
            <v>FALTA</v>
          </cell>
          <cell r="E147" t="str">
            <v>CARGA, MANOBRA E DESCARGA DE SOLOS E MATERIAIS GRANULARES EM CAMINHÃO BASCULANTE 14 M³ - CARGA COM ESCAVADEIRA HIDRÁULICA (CAÇAMBA DE 1,20 M³ / 155 HP) E DESCARGA LIVRE (UNIDADE: M3). AF_07/2020</v>
          </cell>
          <cell r="F147" t="str">
            <v>M3</v>
          </cell>
          <cell r="G147">
            <v>2900.97</v>
          </cell>
          <cell r="H147">
            <v>1</v>
          </cell>
          <cell r="I147">
            <v>0.25509999999999999</v>
          </cell>
          <cell r="J147">
            <v>6.66</v>
          </cell>
          <cell r="K147">
            <v>8.35</v>
          </cell>
          <cell r="L147">
            <v>0.2069</v>
          </cell>
          <cell r="M147">
            <v>6.74</v>
          </cell>
          <cell r="N147">
            <v>8.1300000000000008</v>
          </cell>
          <cell r="O147">
            <v>24223.09</v>
          </cell>
          <cell r="P147">
            <v>23584.880000000001</v>
          </cell>
        </row>
        <row r="148">
          <cell r="A148" t="str">
            <v>3.5.6</v>
          </cell>
          <cell r="B148" t="str">
            <v>SINAPI DEZEMBRO 2025</v>
          </cell>
          <cell r="C148">
            <v>95876</v>
          </cell>
          <cell r="D148" t="str">
            <v>FALTA</v>
          </cell>
          <cell r="E148" t="str">
            <v>TRANSPORTE COM CAMINHÃO BASCULANTE DE 14 M³, EM VIA URBANA PAVIMENTADA, DMT ATÉ 30 KM (UNIDADE: M3XKM). AF_07/2020</v>
          </cell>
          <cell r="F148" t="str">
            <v>M3XKM</v>
          </cell>
          <cell r="G148">
            <v>43514.55</v>
          </cell>
          <cell r="H148">
            <v>1</v>
          </cell>
          <cell r="I148">
            <v>0.25509999999999999</v>
          </cell>
          <cell r="J148">
            <v>2.16</v>
          </cell>
          <cell r="K148">
            <v>2.71</v>
          </cell>
          <cell r="L148">
            <v>0.2069</v>
          </cell>
          <cell r="M148">
            <v>2.17</v>
          </cell>
          <cell r="N148">
            <v>2.61</v>
          </cell>
          <cell r="O148">
            <v>117924.43</v>
          </cell>
          <cell r="P148">
            <v>113572.97</v>
          </cell>
        </row>
        <row r="149">
          <cell r="A149" t="str">
            <v>3.5.7</v>
          </cell>
          <cell r="B149" t="str">
            <v>ORSE NOVEMBRO / 2025</v>
          </cell>
          <cell r="C149">
            <v>4268</v>
          </cell>
          <cell r="D149" t="str">
            <v>FALTA</v>
          </cell>
          <cell r="E149" t="str">
            <v>REMOÇÃO DE ÁRVORE, PORTE MÉDIO, COM UTILIZAÇÃO DE RETRO-ESCAVADEIRA</v>
          </cell>
          <cell r="F149" t="str">
            <v>UN</v>
          </cell>
          <cell r="G149">
            <v>1</v>
          </cell>
          <cell r="H149">
            <v>1</v>
          </cell>
          <cell r="I149">
            <v>0.25509999999999999</v>
          </cell>
          <cell r="J149">
            <v>106.85</v>
          </cell>
          <cell r="K149">
            <v>134.1</v>
          </cell>
          <cell r="L149">
            <v>0.2069</v>
          </cell>
          <cell r="M149">
            <v>106.85</v>
          </cell>
          <cell r="N149">
            <v>128.94999999999999</v>
          </cell>
          <cell r="O149">
            <v>134.1</v>
          </cell>
          <cell r="P149">
            <v>128.94999999999999</v>
          </cell>
        </row>
        <row r="150">
          <cell r="A150" t="str">
            <v>3.5.8</v>
          </cell>
          <cell r="B150" t="str">
            <v>COMPOSIÇÃO</v>
          </cell>
          <cell r="C150" t="str">
            <v>CPU 016</v>
          </cell>
          <cell r="D150" t="str">
            <v>FALTA</v>
          </cell>
          <cell r="E150" t="str">
            <v>AQUISIÇÃO DE MATERIAL DE JAZIDA PARA EXECUÇÃO DA SUB-BASE</v>
          </cell>
          <cell r="F150" t="str">
            <v>M3</v>
          </cell>
          <cell r="G150">
            <v>116.64</v>
          </cell>
          <cell r="H150">
            <v>5</v>
          </cell>
          <cell r="I150">
            <v>0.184</v>
          </cell>
          <cell r="J150">
            <v>38.76</v>
          </cell>
          <cell r="K150">
            <v>45.89</v>
          </cell>
          <cell r="L150">
            <v>0.13969999999999999</v>
          </cell>
          <cell r="M150">
            <v>38.76</v>
          </cell>
          <cell r="N150">
            <v>44.17</v>
          </cell>
          <cell r="O150">
            <v>5352.6</v>
          </cell>
          <cell r="P150">
            <v>5151.9799999999996</v>
          </cell>
        </row>
        <row r="151">
          <cell r="A151" t="str">
            <v>3.6</v>
          </cell>
          <cell r="E151" t="str">
            <v>PAVIMENTAÇÃO EM PEDRA GRANÍTICA</v>
          </cell>
          <cell r="O151">
            <v>1825402.29</v>
          </cell>
          <cell r="P151">
            <v>1783001.35</v>
          </cell>
        </row>
        <row r="152">
          <cell r="A152" t="str">
            <v>3.6.1</v>
          </cell>
          <cell r="B152" t="str">
            <v>SINAPI DEZEMBRO 2025</v>
          </cell>
          <cell r="C152">
            <v>100576</v>
          </cell>
          <cell r="D152" t="str">
            <v>FALTA</v>
          </cell>
          <cell r="E152" t="str">
            <v>REGULARIZAÇÃO E COMPACTAÇÃO DE SUBLEITO DE SOLO PREDOMINANTEMENTE ARGILOSO, PARA OBRAS DE CONSTRUÇÃO DE PAVIMENTOS. AF_09/2024</v>
          </cell>
          <cell r="F152" t="str">
            <v>M2</v>
          </cell>
          <cell r="G152">
            <v>11157.59</v>
          </cell>
          <cell r="H152">
            <v>1</v>
          </cell>
          <cell r="I152">
            <v>0.25509999999999999</v>
          </cell>
          <cell r="J152">
            <v>2.69</v>
          </cell>
          <cell r="K152">
            <v>3.37</v>
          </cell>
          <cell r="L152">
            <v>0.2069</v>
          </cell>
          <cell r="M152">
            <v>2.77</v>
          </cell>
          <cell r="N152">
            <v>3.34</v>
          </cell>
          <cell r="O152">
            <v>37601.07</v>
          </cell>
          <cell r="P152">
            <v>37266.35</v>
          </cell>
        </row>
        <row r="153">
          <cell r="A153" t="str">
            <v>3.6.2</v>
          </cell>
          <cell r="B153" t="str">
            <v>SICRO OUTUBRO / 2025</v>
          </cell>
          <cell r="C153">
            <v>4011300</v>
          </cell>
          <cell r="D153" t="str">
            <v>608284 - 0</v>
          </cell>
          <cell r="E153" t="str">
            <v>SUB-BASE DE SOLO MELHORADO COM 3% DE CIMENTO E MISTURA NA PISTA COM MATERIAL DE JAZIDA - 100% PROCTOR INTERMEDIÁRIO</v>
          </cell>
          <cell r="F153" t="str">
            <v>M³</v>
          </cell>
          <cell r="G153">
            <v>583.23</v>
          </cell>
          <cell r="H153">
            <v>1</v>
          </cell>
          <cell r="I153">
            <v>0.25509999999999999</v>
          </cell>
          <cell r="J153">
            <v>60.81</v>
          </cell>
          <cell r="K153">
            <v>76.319999999999993</v>
          </cell>
          <cell r="L153">
            <v>0.2069</v>
          </cell>
          <cell r="M153">
            <v>61.16</v>
          </cell>
          <cell r="N153">
            <v>73.81</v>
          </cell>
          <cell r="O153">
            <v>44512.11</v>
          </cell>
          <cell r="P153">
            <v>43048.2</v>
          </cell>
        </row>
        <row r="154">
          <cell r="A154" t="str">
            <v>3.6.3</v>
          </cell>
          <cell r="B154" t="str">
            <v>SINAPI DEZEMBRO 2025</v>
          </cell>
          <cell r="C154">
            <v>96396</v>
          </cell>
          <cell r="D154" t="str">
            <v>FALTA</v>
          </cell>
          <cell r="E154" t="str">
            <v>CONSTRUÇÃO DE BASE E SUB-BASE PARA PAVIMENTAÇÃO DE BRITA GRADUADA SIMPLES, COM ESPESSURA DE 15 CM - EXCLUSIVE CARGA E TRANSPORTE. AF_09/2024</v>
          </cell>
          <cell r="F154" t="str">
            <v>M3</v>
          </cell>
          <cell r="G154">
            <v>1115.75</v>
          </cell>
          <cell r="H154">
            <v>1</v>
          </cell>
          <cell r="I154">
            <v>0.25509999999999999</v>
          </cell>
          <cell r="J154">
            <v>174.98</v>
          </cell>
          <cell r="K154">
            <v>219.61</v>
          </cell>
          <cell r="L154">
            <v>0.2069</v>
          </cell>
          <cell r="M154">
            <v>175.62</v>
          </cell>
          <cell r="N154">
            <v>211.95</v>
          </cell>
          <cell r="O154">
            <v>245029.85</v>
          </cell>
          <cell r="P154">
            <v>236483.21</v>
          </cell>
        </row>
        <row r="155">
          <cell r="A155" t="str">
            <v>3.6.4</v>
          </cell>
          <cell r="B155" t="str">
            <v>SINAPI DEZEMBRO 2025</v>
          </cell>
          <cell r="C155">
            <v>100975</v>
          </cell>
          <cell r="D155" t="str">
            <v>FALTA</v>
          </cell>
          <cell r="E155" t="str">
            <v>CARGA, MANOBRA E DESCARGA DE SOLOS E MATERIAIS GRANULARES EM CAMINHÃO BASCULANTE 14 M³ - CARGA COM PÁ CARREGADEIRA (CAÇAMBA DE 1,7 A 2,8 M³ / 128 HP) E DESCARGA LIVRE (UNIDADE: M3). AF_07/2020</v>
          </cell>
          <cell r="F155" t="str">
            <v>M3</v>
          </cell>
          <cell r="G155">
            <v>2568.75</v>
          </cell>
          <cell r="H155">
            <v>1</v>
          </cell>
          <cell r="I155">
            <v>0.25509999999999999</v>
          </cell>
          <cell r="J155">
            <v>8.4700000000000006</v>
          </cell>
          <cell r="K155">
            <v>10.63</v>
          </cell>
          <cell r="L155">
            <v>0.2069</v>
          </cell>
          <cell r="M155">
            <v>8.59</v>
          </cell>
          <cell r="N155">
            <v>10.36</v>
          </cell>
          <cell r="O155">
            <v>27305.81</v>
          </cell>
          <cell r="P155">
            <v>26612.25</v>
          </cell>
        </row>
        <row r="156">
          <cell r="A156" t="str">
            <v>3.6.5</v>
          </cell>
          <cell r="B156" t="str">
            <v>SINAPI DEZEMBRO 2025</v>
          </cell>
          <cell r="C156">
            <v>93593</v>
          </cell>
          <cell r="D156" t="str">
            <v>FALTA</v>
          </cell>
          <cell r="E156" t="str">
            <v>TRANSPORTE COM CAMINHÃO BASCULANTE DE 14 M³, EM VIA URBANA PAVIMENTADA, ADICIONAL PARA DMT EXCEDENTE A 30 KM (UNIDADE: M3XKM). AF_07/2020</v>
          </cell>
          <cell r="F156" t="str">
            <v>M3XKM</v>
          </cell>
          <cell r="G156">
            <v>257620.45</v>
          </cell>
          <cell r="H156">
            <v>1</v>
          </cell>
          <cell r="I156">
            <v>0.25509999999999999</v>
          </cell>
          <cell r="J156">
            <v>0.87</v>
          </cell>
          <cell r="K156">
            <v>1.0900000000000001</v>
          </cell>
          <cell r="L156">
            <v>0.2069</v>
          </cell>
          <cell r="M156">
            <v>0.87</v>
          </cell>
          <cell r="N156">
            <v>1.05</v>
          </cell>
          <cell r="O156">
            <v>280806.28999999998</v>
          </cell>
          <cell r="P156">
            <v>270501.46999999997</v>
          </cell>
        </row>
        <row r="157">
          <cell r="A157" t="str">
            <v>3.6.6</v>
          </cell>
          <cell r="B157" t="str">
            <v>SINAPI DEZEMBRO 2025</v>
          </cell>
          <cell r="C157">
            <v>95876</v>
          </cell>
          <cell r="D157" t="str">
            <v>FALTA</v>
          </cell>
          <cell r="E157" t="str">
            <v>TRANSPORTE COM CAMINHÃO BASCULANTE DE 14 M³, EM VIA URBANA PAVIMENTADA, DMT ATÉ 30 KM (UNIDADE: M3XKM). AF_07/2020</v>
          </cell>
          <cell r="F157" t="str">
            <v>M3XKM</v>
          </cell>
          <cell r="G157">
            <v>28624.49</v>
          </cell>
          <cell r="H157">
            <v>1</v>
          </cell>
          <cell r="I157">
            <v>0.25509999999999999</v>
          </cell>
          <cell r="J157">
            <v>2.16</v>
          </cell>
          <cell r="K157">
            <v>2.71</v>
          </cell>
          <cell r="L157">
            <v>0.2069</v>
          </cell>
          <cell r="M157">
            <v>2.17</v>
          </cell>
          <cell r="N157">
            <v>2.61</v>
          </cell>
          <cell r="O157">
            <v>77572.36</v>
          </cell>
          <cell r="P157">
            <v>74709.91</v>
          </cell>
        </row>
        <row r="158">
          <cell r="A158" t="str">
            <v>3.6.7</v>
          </cell>
          <cell r="B158" t="str">
            <v>SINAPI DEZEMBRO 2025</v>
          </cell>
          <cell r="C158">
            <v>101169</v>
          </cell>
          <cell r="D158" t="str">
            <v>FALTA</v>
          </cell>
          <cell r="E158" t="str">
            <v>EXECUÇÃO DE PAVIMENTO EM PARALELEPÍPEDOS, REJUNTAMENTO COM ARGAMASSA TRAÇO 1:3 (CIMENTO E AREIA). AF_05/2020</v>
          </cell>
          <cell r="F158" t="str">
            <v>M2</v>
          </cell>
          <cell r="G158">
            <v>6762.18</v>
          </cell>
          <cell r="H158">
            <v>1</v>
          </cell>
          <cell r="I158">
            <v>0.25509999999999999</v>
          </cell>
          <cell r="J158">
            <v>89.18</v>
          </cell>
          <cell r="K158">
            <v>111.92</v>
          </cell>
          <cell r="L158">
            <v>0.2069</v>
          </cell>
          <cell r="M158">
            <v>91.28</v>
          </cell>
          <cell r="N158">
            <v>110.16</v>
          </cell>
          <cell r="O158">
            <v>756823.18</v>
          </cell>
          <cell r="P158">
            <v>744921.74</v>
          </cell>
        </row>
        <row r="159">
          <cell r="A159" t="str">
            <v>3.6.8</v>
          </cell>
          <cell r="B159" t="str">
            <v>SINAPI DEZEMBRO 2025</v>
          </cell>
          <cell r="C159">
            <v>94281</v>
          </cell>
          <cell r="D159" t="str">
            <v>FALTA</v>
          </cell>
          <cell r="E159" t="str">
            <v>EXECUÇÃO DE SARJETA DE CONCRETO USINADO, MOLDADA IN LOCO EM TRECHO RETO, 30 CM BASE X 15 CM ALTURA. AF_01/2024</v>
          </cell>
          <cell r="F159" t="str">
            <v>M</v>
          </cell>
          <cell r="G159">
            <v>2028.65</v>
          </cell>
          <cell r="H159">
            <v>1</v>
          </cell>
          <cell r="I159">
            <v>0.25509999999999999</v>
          </cell>
          <cell r="J159">
            <v>45.01</v>
          </cell>
          <cell r="K159">
            <v>56.49</v>
          </cell>
          <cell r="L159">
            <v>0.2069</v>
          </cell>
          <cell r="M159">
            <v>46.07</v>
          </cell>
          <cell r="N159">
            <v>55.6</v>
          </cell>
          <cell r="O159">
            <v>114598.43</v>
          </cell>
          <cell r="P159">
            <v>112792.94</v>
          </cell>
        </row>
        <row r="160">
          <cell r="A160" t="str">
            <v>3.6.9</v>
          </cell>
          <cell r="B160" t="str">
            <v>SINAPI DEZEMBRO 2025</v>
          </cell>
          <cell r="C160">
            <v>94282</v>
          </cell>
          <cell r="D160" t="str">
            <v>FALTA</v>
          </cell>
          <cell r="E160" t="str">
            <v>EXECUÇÃO DE SARJETA DE CONCRETO USINADO, MOLDADA IN LOCO EM TRECHO CURVO, 30 CM BASE X 15 CM ALTURA. AF_01/2024</v>
          </cell>
          <cell r="F160" t="str">
            <v>M</v>
          </cell>
          <cell r="G160">
            <v>225.4</v>
          </cell>
          <cell r="H160">
            <v>1</v>
          </cell>
          <cell r="I160">
            <v>0.25509999999999999</v>
          </cell>
          <cell r="J160">
            <v>52.41</v>
          </cell>
          <cell r="K160">
            <v>65.77</v>
          </cell>
          <cell r="L160">
            <v>0.2069</v>
          </cell>
          <cell r="M160">
            <v>54.11</v>
          </cell>
          <cell r="N160">
            <v>65.3</v>
          </cell>
          <cell r="O160">
            <v>14824.55</v>
          </cell>
          <cell r="P160">
            <v>14718.62</v>
          </cell>
        </row>
        <row r="161">
          <cell r="A161" t="str">
            <v>3.6.10</v>
          </cell>
          <cell r="B161" t="str">
            <v>SINAPI DEZEMBRO 2025</v>
          </cell>
          <cell r="C161">
            <v>94273</v>
          </cell>
          <cell r="D161" t="str">
            <v>440498 - 0</v>
          </cell>
          <cell r="E161" t="str">
            <v>ASSENTAMENTO DE GUIA (MEIO-FIO) EM TRECHO RETO, CONFECCIONADA EM CONCRETO PRÉ-FABRICADO, DIMENSÕES 100X15X13X30 CM (COMPRIMENTO X BASE INFERIOR X BASE SUPERIOR X ALTURA). AF_01/2024</v>
          </cell>
          <cell r="F161" t="str">
            <v>M</v>
          </cell>
          <cell r="G161">
            <v>2704.86</v>
          </cell>
          <cell r="H161">
            <v>1</v>
          </cell>
          <cell r="I161">
            <v>0.25509999999999999</v>
          </cell>
          <cell r="J161">
            <v>51.62</v>
          </cell>
          <cell r="K161">
            <v>64.78</v>
          </cell>
          <cell r="L161">
            <v>0.2069</v>
          </cell>
          <cell r="M161">
            <v>52.62</v>
          </cell>
          <cell r="N161">
            <v>63.5</v>
          </cell>
          <cell r="O161">
            <v>175220.83</v>
          </cell>
          <cell r="P161">
            <v>171758.61</v>
          </cell>
        </row>
        <row r="162">
          <cell r="A162" t="str">
            <v>3.6.11</v>
          </cell>
          <cell r="B162" t="str">
            <v>SINAPI DEZEMBRO 2025</v>
          </cell>
          <cell r="C162">
            <v>94274</v>
          </cell>
          <cell r="D162" t="str">
            <v>FALTA</v>
          </cell>
          <cell r="E162" t="str">
            <v>ASSENTAMENTO DE GUIA (MEIO-FIO) EM TRECHO CURVO, CONFECCIONADA EM CONCRETO PRÉ-FABRICADO, DIMENSÕES 100X15X13X30 CM (COMPRIMENTO X BASE INFERIOR X BASE SUPERIOR X ALTURA). AF_01/2024</v>
          </cell>
          <cell r="F162" t="str">
            <v>M</v>
          </cell>
          <cell r="G162">
            <v>225.4</v>
          </cell>
          <cell r="H162">
            <v>1</v>
          </cell>
          <cell r="I162">
            <v>0.25509999999999999</v>
          </cell>
          <cell r="J162">
            <v>54.42</v>
          </cell>
          <cell r="K162">
            <v>68.3</v>
          </cell>
          <cell r="L162">
            <v>0.2069</v>
          </cell>
          <cell r="M162">
            <v>55.66</v>
          </cell>
          <cell r="N162">
            <v>67.17</v>
          </cell>
          <cell r="O162">
            <v>15394.82</v>
          </cell>
          <cell r="P162">
            <v>15140.11</v>
          </cell>
        </row>
        <row r="163">
          <cell r="A163" t="str">
            <v>3.6.12</v>
          </cell>
          <cell r="B163" t="str">
            <v>SINAPI DEZEMBRO 2025</v>
          </cell>
          <cell r="C163">
            <v>102498</v>
          </cell>
          <cell r="D163" t="str">
            <v>FALTA</v>
          </cell>
          <cell r="E163" t="str">
            <v>PINTURA DE MEIO-FIO COM TINTA BRANCA A BASE DE CAL (CAIAÇÃO). AF_05/2021</v>
          </cell>
          <cell r="F163" t="str">
            <v>M</v>
          </cell>
          <cell r="G163">
            <v>2254.0500000000002</v>
          </cell>
          <cell r="H163">
            <v>1</v>
          </cell>
          <cell r="I163">
            <v>0.25509999999999999</v>
          </cell>
          <cell r="J163">
            <v>1.72</v>
          </cell>
          <cell r="K163">
            <v>2.15</v>
          </cell>
          <cell r="L163">
            <v>0.2069</v>
          </cell>
          <cell r="M163">
            <v>1.84</v>
          </cell>
          <cell r="N163">
            <v>2.2200000000000002</v>
          </cell>
          <cell r="O163">
            <v>4846.2</v>
          </cell>
          <cell r="P163">
            <v>5003.99</v>
          </cell>
        </row>
        <row r="164">
          <cell r="A164" t="str">
            <v>3.6.13</v>
          </cell>
          <cell r="B164" t="str">
            <v>SICRO OUTUBRO / 2025</v>
          </cell>
          <cell r="C164">
            <v>4915708</v>
          </cell>
          <cell r="D164" t="str">
            <v>498786 - 1</v>
          </cell>
          <cell r="E164" t="str">
            <v>LIMPEZA DE SARJETA E MEIO-FIO</v>
          </cell>
          <cell r="F164" t="str">
            <v>M</v>
          </cell>
          <cell r="G164">
            <v>4508.1000000000004</v>
          </cell>
          <cell r="H164">
            <v>1</v>
          </cell>
          <cell r="I164">
            <v>0.25509999999999999</v>
          </cell>
          <cell r="J164">
            <v>0.73</v>
          </cell>
          <cell r="K164">
            <v>0.91</v>
          </cell>
          <cell r="L164">
            <v>0.2069</v>
          </cell>
          <cell r="M164">
            <v>0.79</v>
          </cell>
          <cell r="N164">
            <v>0.95</v>
          </cell>
          <cell r="O164">
            <v>4102.37</v>
          </cell>
          <cell r="P164">
            <v>4282.6899999999996</v>
          </cell>
        </row>
        <row r="165">
          <cell r="A165" t="str">
            <v>3.6.14</v>
          </cell>
          <cell r="B165" t="str">
            <v>COMPOSIÇÃO</v>
          </cell>
          <cell r="C165" t="str">
            <v>CPU 016</v>
          </cell>
          <cell r="D165" t="str">
            <v>FALTA</v>
          </cell>
          <cell r="E165" t="str">
            <v>AQUISIÇÃO DE MATERIAL DE JAZIDA PARA EXECUÇÃO DA SUB-BASE</v>
          </cell>
          <cell r="F165" t="str">
            <v>M3</v>
          </cell>
          <cell r="G165">
            <v>583.23</v>
          </cell>
          <cell r="H165">
            <v>5</v>
          </cell>
          <cell r="I165">
            <v>0.184</v>
          </cell>
          <cell r="J165">
            <v>38.76</v>
          </cell>
          <cell r="K165">
            <v>45.89</v>
          </cell>
          <cell r="L165">
            <v>0.13969999999999999</v>
          </cell>
          <cell r="M165">
            <v>38.76</v>
          </cell>
          <cell r="N165">
            <v>44.17</v>
          </cell>
          <cell r="O165">
            <v>26764.42</v>
          </cell>
          <cell r="P165">
            <v>25761.26</v>
          </cell>
        </row>
        <row r="166">
          <cell r="A166" t="str">
            <v>3.7</v>
          </cell>
          <cell r="E166" t="str">
            <v>PASSEIO/PROTEÇÃO DE GUIA</v>
          </cell>
          <cell r="O166">
            <v>420929.14</v>
          </cell>
          <cell r="P166">
            <v>412029.06</v>
          </cell>
        </row>
        <row r="167">
          <cell r="A167" t="str">
            <v>3.7.1</v>
          </cell>
          <cell r="B167" t="str">
            <v>SINAPI DEZEMBRO 2025</v>
          </cell>
          <cell r="C167">
            <v>94342</v>
          </cell>
          <cell r="D167" t="str">
            <v>431162 - 0</v>
          </cell>
          <cell r="E167" t="str">
            <v>ATERRO MANUAL DE VALAS COM AREIA PARA ATERRO. AF_08/2023</v>
          </cell>
          <cell r="F167" t="str">
            <v>M3</v>
          </cell>
          <cell r="G167">
            <v>753.64</v>
          </cell>
          <cell r="H167">
            <v>1</v>
          </cell>
          <cell r="I167">
            <v>0.25509999999999999</v>
          </cell>
          <cell r="J167">
            <v>126.29</v>
          </cell>
          <cell r="K167">
            <v>158.5</v>
          </cell>
          <cell r="L167">
            <v>0.2069</v>
          </cell>
          <cell r="M167">
            <v>128.15</v>
          </cell>
          <cell r="N167">
            <v>154.66</v>
          </cell>
          <cell r="O167">
            <v>119451.94</v>
          </cell>
          <cell r="P167">
            <v>116557.96</v>
          </cell>
        </row>
        <row r="168">
          <cell r="A168" t="str">
            <v>3.7.2</v>
          </cell>
          <cell r="B168" t="str">
            <v>COMPESA 2024.2</v>
          </cell>
          <cell r="C168" t="str">
            <v>02.05.14U</v>
          </cell>
          <cell r="D168" t="str">
            <v>612622 - 7</v>
          </cell>
          <cell r="E168" t="str">
            <v>COMPACTAÇÃO MECÂNICA LEVE EM CAMADAS DE 0,20 M DE ESPESSURA.</v>
          </cell>
          <cell r="F168" t="str">
            <v>M2</v>
          </cell>
          <cell r="G168">
            <v>1893.41</v>
          </cell>
          <cell r="H168">
            <v>1</v>
          </cell>
          <cell r="I168">
            <v>0.25509999999999999</v>
          </cell>
          <cell r="J168">
            <v>0.56999999999999995</v>
          </cell>
          <cell r="K168">
            <v>0.71</v>
          </cell>
          <cell r="L168">
            <v>0.2069</v>
          </cell>
          <cell r="M168">
            <v>0.63</v>
          </cell>
          <cell r="N168">
            <v>0.76</v>
          </cell>
          <cell r="O168">
            <v>1344.32</v>
          </cell>
          <cell r="P168">
            <v>1438.99</v>
          </cell>
        </row>
        <row r="169">
          <cell r="A169" t="str">
            <v>3.7.3</v>
          </cell>
          <cell r="B169" t="str">
            <v>SINAPI DEZEMBRO 2025</v>
          </cell>
          <cell r="C169">
            <v>94968</v>
          </cell>
          <cell r="D169" t="str">
            <v>438843 - 7</v>
          </cell>
          <cell r="E169" t="str">
            <v>CONCRETO MAGRO PARA LASTRO, TRAÇO 1:4,5:4,5 (EM MASSA SECA DE CIMENTO/ AREIA MÉDIA/ BRITA 1) - PREPARO MECÂNICO COM BETONEIRA 600 L. AF_05/2021</v>
          </cell>
          <cell r="F169" t="str">
            <v>M3</v>
          </cell>
          <cell r="G169">
            <v>10.14</v>
          </cell>
          <cell r="H169">
            <v>1</v>
          </cell>
          <cell r="I169">
            <v>0.25509999999999999</v>
          </cell>
          <cell r="J169">
            <v>438.22</v>
          </cell>
          <cell r="K169">
            <v>550</v>
          </cell>
          <cell r="L169">
            <v>0.2069</v>
          </cell>
          <cell r="M169">
            <v>444.42</v>
          </cell>
          <cell r="N169">
            <v>536.37</v>
          </cell>
          <cell r="O169">
            <v>5577</v>
          </cell>
          <cell r="P169">
            <v>5438.79</v>
          </cell>
        </row>
        <row r="170">
          <cell r="A170" t="str">
            <v>3.7.4</v>
          </cell>
          <cell r="B170" t="str">
            <v>SINAPI DEZEMBRO 2025</v>
          </cell>
          <cell r="C170">
            <v>90099</v>
          </cell>
          <cell r="D170" t="str">
            <v>FALTA</v>
          </cell>
          <cell r="E170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170" t="str">
            <v>M3</v>
          </cell>
          <cell r="G170">
            <v>71</v>
          </cell>
          <cell r="H170">
            <v>1</v>
          </cell>
          <cell r="I170">
            <v>0.25509999999999999</v>
          </cell>
          <cell r="J170">
            <v>14.61</v>
          </cell>
          <cell r="K170">
            <v>18.329999999999998</v>
          </cell>
          <cell r="L170">
            <v>0.2069</v>
          </cell>
          <cell r="M170">
            <v>15.11</v>
          </cell>
          <cell r="N170">
            <v>18.23</v>
          </cell>
          <cell r="O170">
            <v>1301.43</v>
          </cell>
          <cell r="P170">
            <v>1294.33</v>
          </cell>
        </row>
        <row r="171">
          <cell r="A171" t="str">
            <v>3.7.5</v>
          </cell>
          <cell r="B171" t="str">
            <v>SINAPI DEZEMBRO 2025</v>
          </cell>
          <cell r="C171">
            <v>100975</v>
          </cell>
          <cell r="D171" t="str">
            <v>FALTA</v>
          </cell>
          <cell r="E171" t="str">
            <v>CARGA, MANOBRA E DESCARGA DE SOLOS E MATERIAIS GRANULARES EM CAMINHÃO BASCULANTE 14 M³ - CARGA COM PÁ CARREGADEIRA (CAÇAMBA DE 1,7 A 2,8 M³ / 128 HP) E DESCARGA LIVRE (UNIDADE: M3). AF_07/2020</v>
          </cell>
          <cell r="F171" t="str">
            <v>M3</v>
          </cell>
          <cell r="G171">
            <v>88.75</v>
          </cell>
          <cell r="H171">
            <v>1</v>
          </cell>
          <cell r="I171">
            <v>0.25509999999999999</v>
          </cell>
          <cell r="J171">
            <v>8.4700000000000006</v>
          </cell>
          <cell r="K171">
            <v>10.63</v>
          </cell>
          <cell r="L171">
            <v>0.2069</v>
          </cell>
          <cell r="M171">
            <v>8.59</v>
          </cell>
          <cell r="N171">
            <v>10.36</v>
          </cell>
          <cell r="O171">
            <v>943.41</v>
          </cell>
          <cell r="P171">
            <v>919.45</v>
          </cell>
        </row>
        <row r="172">
          <cell r="A172" t="str">
            <v>3.7.6</v>
          </cell>
          <cell r="B172" t="str">
            <v>SINAPI DEZEMBRO 2025</v>
          </cell>
          <cell r="C172">
            <v>95876</v>
          </cell>
          <cell r="D172" t="str">
            <v>FALTA</v>
          </cell>
          <cell r="E172" t="str">
            <v>TRANSPORTE COM CAMINHÃO BASCULANTE DE 14 M³, EM VIA URBANA PAVIMENTADA, DMT ATÉ 30 KM (UNIDADE: M3XKM). AF_07/2020</v>
          </cell>
          <cell r="F172" t="str">
            <v>M3XKM</v>
          </cell>
          <cell r="G172">
            <v>1331.25</v>
          </cell>
          <cell r="H172">
            <v>1</v>
          </cell>
          <cell r="I172">
            <v>0.25509999999999999</v>
          </cell>
          <cell r="J172">
            <v>2.16</v>
          </cell>
          <cell r="K172">
            <v>2.71</v>
          </cell>
          <cell r="L172">
            <v>0.2069</v>
          </cell>
          <cell r="M172">
            <v>2.17</v>
          </cell>
          <cell r="N172">
            <v>2.61</v>
          </cell>
          <cell r="O172">
            <v>3607.68</v>
          </cell>
          <cell r="P172">
            <v>3474.56</v>
          </cell>
        </row>
        <row r="173">
          <cell r="A173" t="str">
            <v>3.7.7</v>
          </cell>
          <cell r="B173" t="str">
            <v>SINAPI DEZEMBRO 2025</v>
          </cell>
          <cell r="C173">
            <v>93679</v>
          </cell>
          <cell r="D173" t="str">
            <v>445400 - 6</v>
          </cell>
          <cell r="E173" t="str">
            <v>EXECUÇÃO DE PASSEIO EM PISO INTERTRAVADO, COM BLOCO RETANGULAR COLORIDO DE 20 X 10 CM, ESPESSURA 6 CM. AF_10/2022</v>
          </cell>
          <cell r="F173" t="str">
            <v>M2</v>
          </cell>
          <cell r="G173">
            <v>1893.41</v>
          </cell>
          <cell r="H173">
            <v>1</v>
          </cell>
          <cell r="I173">
            <v>0.25509999999999999</v>
          </cell>
          <cell r="J173">
            <v>101.9</v>
          </cell>
          <cell r="K173">
            <v>127.89</v>
          </cell>
          <cell r="L173">
            <v>0.2069</v>
          </cell>
          <cell r="M173">
            <v>103.46</v>
          </cell>
          <cell r="N173">
            <v>124.86</v>
          </cell>
          <cell r="O173">
            <v>242148.2</v>
          </cell>
          <cell r="P173">
            <v>236411.17</v>
          </cell>
        </row>
        <row r="174">
          <cell r="A174" t="str">
            <v>3.7.8</v>
          </cell>
          <cell r="B174" t="str">
            <v>SINAPI DEZEMBRO 2025</v>
          </cell>
          <cell r="C174">
            <v>105004</v>
          </cell>
          <cell r="D174" t="str">
            <v>FALTA</v>
          </cell>
          <cell r="E174" t="str">
            <v>RAMPA DE ACESSIBILIDADE EM CONCRETO MOLDADO IN LOCO, EM CALÇADA NOVA COM LARGURA MENOR À 3,00 M, FCK 25MPA, COM PISO PODOTÁTIL. AF_03/2024</v>
          </cell>
          <cell r="F174" t="str">
            <v>M2</v>
          </cell>
          <cell r="G174">
            <v>292.12</v>
          </cell>
          <cell r="H174">
            <v>1</v>
          </cell>
          <cell r="I174">
            <v>0.25509999999999999</v>
          </cell>
          <cell r="J174">
            <v>126.98</v>
          </cell>
          <cell r="K174">
            <v>159.37</v>
          </cell>
          <cell r="L174">
            <v>0.2069</v>
          </cell>
          <cell r="M174">
            <v>131.88</v>
          </cell>
          <cell r="N174">
            <v>159.16</v>
          </cell>
          <cell r="O174">
            <v>46555.16</v>
          </cell>
          <cell r="P174">
            <v>46493.81</v>
          </cell>
        </row>
        <row r="175">
          <cell r="A175" t="str">
            <v>3.8</v>
          </cell>
          <cell r="E175" t="str">
            <v>DRENAGEM</v>
          </cell>
          <cell r="O175">
            <v>212312.14</v>
          </cell>
          <cell r="P175">
            <v>207810.05</v>
          </cell>
        </row>
        <row r="176">
          <cell r="A176" t="str">
            <v>3.8.1</v>
          </cell>
          <cell r="B176" t="str">
            <v>SINAPI-I DEZEMBRO 2025</v>
          </cell>
          <cell r="C176">
            <v>7761</v>
          </cell>
          <cell r="D176" t="str">
            <v>FALTA</v>
          </cell>
          <cell r="E176" t="str">
            <v>TUBO DE CONCRETO ARMADO PARA AGUAS PLUVIAIS, CLASSE PA-2, COM ENCAIXE PONTA E BOLSA, DIAMETRO NOMINAL DE 400 MM</v>
          </cell>
          <cell r="F176" t="str">
            <v>M</v>
          </cell>
          <cell r="G176">
            <v>56.35</v>
          </cell>
          <cell r="H176">
            <v>5</v>
          </cell>
          <cell r="I176">
            <v>0.184</v>
          </cell>
          <cell r="J176">
            <v>102.68</v>
          </cell>
          <cell r="K176">
            <v>121.57</v>
          </cell>
          <cell r="L176">
            <v>0.13969999999999999</v>
          </cell>
          <cell r="M176">
            <v>102.68</v>
          </cell>
          <cell r="N176">
            <v>117.02</v>
          </cell>
          <cell r="O176">
            <v>6850.46</v>
          </cell>
          <cell r="P176">
            <v>6594.07</v>
          </cell>
        </row>
        <row r="177">
          <cell r="A177" t="str">
            <v>3.8.2</v>
          </cell>
          <cell r="B177" t="str">
            <v>SINAPI DEZEMBRO 2025</v>
          </cell>
          <cell r="C177">
            <v>92809</v>
          </cell>
          <cell r="D177" t="str">
            <v>FALTA</v>
          </cell>
          <cell r="E177" t="str">
            <v>ASSENTAMENTO DE TUBO DE CONCRETO PARA REDES COLETORAS DE ÁGUAS PLUVIAIS, DIÂMETRO DE 400 MM, JUNTA RÍGIDA, INSTALADO EM LOCAL COM BAIXO NÍVEL DE INTERFERÊNCIAS (NÃO INCLUI FORNECIMENTO). AF_03/2024</v>
          </cell>
          <cell r="F177" t="str">
            <v>M</v>
          </cell>
          <cell r="G177">
            <v>56.35</v>
          </cell>
          <cell r="H177">
            <v>1</v>
          </cell>
          <cell r="I177">
            <v>0.25509999999999999</v>
          </cell>
          <cell r="J177">
            <v>32.57</v>
          </cell>
          <cell r="K177">
            <v>40.869999999999997</v>
          </cell>
          <cell r="L177">
            <v>0.2069</v>
          </cell>
          <cell r="M177">
            <v>34.01</v>
          </cell>
          <cell r="N177">
            <v>41.04</v>
          </cell>
          <cell r="O177">
            <v>2303.02</v>
          </cell>
          <cell r="P177">
            <v>2312.6</v>
          </cell>
        </row>
        <row r="178">
          <cell r="A178" t="str">
            <v>3.8.3</v>
          </cell>
          <cell r="B178" t="str">
            <v>SINAPI-I DEZEMBRO 2025</v>
          </cell>
          <cell r="C178">
            <v>7762</v>
          </cell>
          <cell r="D178" t="str">
            <v>FALTA</v>
          </cell>
          <cell r="E178" t="str">
            <v>TUBO DE CONCRETO ARMADO PARA AGUAS PLUVIAIS, CLASSE PA-2, COM ENCAIXE PONTA E BOLSA, DIAMETRO NOMINAL DE 600 MM</v>
          </cell>
          <cell r="F178" t="str">
            <v>M</v>
          </cell>
          <cell r="G178">
            <v>56.35</v>
          </cell>
          <cell r="H178">
            <v>5</v>
          </cell>
          <cell r="I178">
            <v>0.184</v>
          </cell>
          <cell r="J178">
            <v>163.11000000000001</v>
          </cell>
          <cell r="K178">
            <v>193.12</v>
          </cell>
          <cell r="L178">
            <v>0.13969999999999999</v>
          </cell>
          <cell r="M178">
            <v>163.11000000000001</v>
          </cell>
          <cell r="N178">
            <v>185.89</v>
          </cell>
          <cell r="O178">
            <v>10882.31</v>
          </cell>
          <cell r="P178">
            <v>10474.9</v>
          </cell>
        </row>
        <row r="179">
          <cell r="A179" t="str">
            <v>3.8.4</v>
          </cell>
          <cell r="B179" t="str">
            <v>SINAPI DEZEMBRO 2025</v>
          </cell>
          <cell r="C179">
            <v>92811</v>
          </cell>
          <cell r="D179" t="str">
            <v>FALTA</v>
          </cell>
          <cell r="E179" t="str">
            <v>ASSENTAMENTO DE TUBO DE CONCRETO PARA REDES COLETORAS DE ÁGUAS PLUVIAIS, DIÂMETRO DE 600 MM, JUNTA RÍGIDA, INSTALADO EM LOCAL COM BAIXO NÍVEL DE INTERFERÊNCIAS (NÃO INCLUI FORNECIMENTO). AF_03/2024</v>
          </cell>
          <cell r="F179" t="str">
            <v>M</v>
          </cell>
          <cell r="G179">
            <v>56.35</v>
          </cell>
          <cell r="H179">
            <v>1</v>
          </cell>
          <cell r="I179">
            <v>0.25509999999999999</v>
          </cell>
          <cell r="J179">
            <v>51.98</v>
          </cell>
          <cell r="K179">
            <v>65.239999999999995</v>
          </cell>
          <cell r="L179">
            <v>0.2069</v>
          </cell>
          <cell r="M179">
            <v>54.23</v>
          </cell>
          <cell r="N179">
            <v>65.45</v>
          </cell>
          <cell r="O179">
            <v>3676.27</v>
          </cell>
          <cell r="P179">
            <v>3688.1</v>
          </cell>
        </row>
        <row r="180">
          <cell r="A180" t="str">
            <v>3.8.5</v>
          </cell>
          <cell r="B180" t="str">
            <v>SINAPI-I DEZEMBRO 2025</v>
          </cell>
          <cell r="C180">
            <v>12572</v>
          </cell>
          <cell r="D180" t="str">
            <v>FALTA</v>
          </cell>
          <cell r="E180" t="str">
            <v>TUBO DE CONCRETO ARMADO PARA AGUAS PLUVIAIS, CLASSE PA-3, COM ENCAIXE PONTA E BOLSA, DIAMETRO NOMINAL DE 1000 MM</v>
          </cell>
          <cell r="F180" t="str">
            <v>M</v>
          </cell>
          <cell r="G180">
            <v>56.35</v>
          </cell>
          <cell r="H180">
            <v>5</v>
          </cell>
          <cell r="I180">
            <v>0.184</v>
          </cell>
          <cell r="J180">
            <v>513.44000000000005</v>
          </cell>
          <cell r="K180">
            <v>607.91</v>
          </cell>
          <cell r="L180">
            <v>0.13969999999999999</v>
          </cell>
          <cell r="M180">
            <v>513.44000000000005</v>
          </cell>
          <cell r="N180">
            <v>585.16</v>
          </cell>
          <cell r="O180">
            <v>34255.72</v>
          </cell>
          <cell r="P180">
            <v>32973.760000000002</v>
          </cell>
        </row>
        <row r="181">
          <cell r="A181" t="str">
            <v>3.8.6</v>
          </cell>
          <cell r="B181" t="str">
            <v>SINAPI DEZEMBRO 2025</v>
          </cell>
          <cell r="C181">
            <v>92815</v>
          </cell>
          <cell r="D181" t="str">
            <v>FALTA</v>
          </cell>
          <cell r="E181" t="str">
            <v>ASSENTAMENTO DE TUBO DE CONCRETO PARA REDES COLETORAS DE ÁGUAS PLUVIAIS, DIÂMETRO DE 1000 MM, JUNTA RÍGIDA, INSTALADO EM LOCAL COM BAIXO NÍVEL DE INTERFERÊNCIAS (NÃO INCLUI FORNECIMENTO). AF_03/2024</v>
          </cell>
          <cell r="F181" t="str">
            <v>M</v>
          </cell>
          <cell r="G181">
            <v>56.35</v>
          </cell>
          <cell r="H181">
            <v>1</v>
          </cell>
          <cell r="I181">
            <v>0.25509999999999999</v>
          </cell>
          <cell r="J181">
            <v>94.15</v>
          </cell>
          <cell r="K181">
            <v>118.16</v>
          </cell>
          <cell r="L181">
            <v>0.2069</v>
          </cell>
          <cell r="M181">
            <v>98.12</v>
          </cell>
          <cell r="N181">
            <v>118.42</v>
          </cell>
          <cell r="O181">
            <v>6658.31</v>
          </cell>
          <cell r="P181">
            <v>6672.96</v>
          </cell>
        </row>
        <row r="182">
          <cell r="A182" t="str">
            <v>3.8.7</v>
          </cell>
          <cell r="B182" t="str">
            <v>SINAPI DEZEMBRO 2025</v>
          </cell>
          <cell r="C182">
            <v>102329</v>
          </cell>
          <cell r="D182" t="str">
            <v>FALTA</v>
          </cell>
          <cell r="E182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182" t="str">
            <v>M3</v>
          </cell>
          <cell r="G182">
            <v>152.13</v>
          </cell>
          <cell r="H182">
            <v>1</v>
          </cell>
          <cell r="I182">
            <v>0.25509999999999999</v>
          </cell>
          <cell r="J182">
            <v>8.92</v>
          </cell>
          <cell r="K182">
            <v>11.19</v>
          </cell>
          <cell r="L182">
            <v>0.2069</v>
          </cell>
          <cell r="M182">
            <v>9.2200000000000006</v>
          </cell>
          <cell r="N182">
            <v>11.12</v>
          </cell>
          <cell r="O182">
            <v>1702.33</v>
          </cell>
          <cell r="P182">
            <v>1691.68</v>
          </cell>
        </row>
        <row r="183">
          <cell r="A183" t="str">
            <v>3.8.8</v>
          </cell>
          <cell r="B183" t="str">
            <v>SINAPI DEZEMBRO 2025</v>
          </cell>
          <cell r="C183">
            <v>94342</v>
          </cell>
          <cell r="D183" t="str">
            <v>431162 - 0</v>
          </cell>
          <cell r="E183" t="str">
            <v>ATERRO MANUAL DE VALAS COM AREIA PARA ATERRO. AF_08/2023</v>
          </cell>
          <cell r="F183" t="str">
            <v>M3</v>
          </cell>
          <cell r="G183">
            <v>84.53</v>
          </cell>
          <cell r="H183">
            <v>1</v>
          </cell>
          <cell r="I183">
            <v>0.25509999999999999</v>
          </cell>
          <cell r="J183">
            <v>126.29</v>
          </cell>
          <cell r="K183">
            <v>158.5</v>
          </cell>
          <cell r="L183">
            <v>0.2069</v>
          </cell>
          <cell r="M183">
            <v>128.15</v>
          </cell>
          <cell r="N183">
            <v>154.66</v>
          </cell>
          <cell r="O183">
            <v>13398</v>
          </cell>
          <cell r="P183">
            <v>13073.4</v>
          </cell>
        </row>
        <row r="184">
          <cell r="A184" t="str">
            <v>3.8.9</v>
          </cell>
          <cell r="B184" t="str">
            <v>SINAPI DEZEMBRO 2025</v>
          </cell>
          <cell r="C184">
            <v>100975</v>
          </cell>
          <cell r="D184" t="str">
            <v>FALTA</v>
          </cell>
          <cell r="E184" t="str">
            <v>CARGA, MANOBRA E DESCARGA DE SOLOS E MATERIAIS GRANULARES EM CAMINHÃO BASCULANTE 14 M³ - CARGA COM PÁ CARREGADEIRA (CAÇAMBA DE 1,7 A 2,8 M³ / 128 HP) E DESCARGA LIVRE (UNIDADE: M3). AF_07/2020</v>
          </cell>
          <cell r="F184" t="str">
            <v>M3</v>
          </cell>
          <cell r="G184">
            <v>190.16</v>
          </cell>
          <cell r="H184">
            <v>1</v>
          </cell>
          <cell r="I184">
            <v>0.25509999999999999</v>
          </cell>
          <cell r="J184">
            <v>8.4700000000000006</v>
          </cell>
          <cell r="K184">
            <v>10.63</v>
          </cell>
          <cell r="L184">
            <v>0.2069</v>
          </cell>
          <cell r="M184">
            <v>8.59</v>
          </cell>
          <cell r="N184">
            <v>10.36</v>
          </cell>
          <cell r="O184">
            <v>2021.4</v>
          </cell>
          <cell r="P184">
            <v>1970.05</v>
          </cell>
        </row>
        <row r="185">
          <cell r="A185" t="str">
            <v>3.8.10</v>
          </cell>
          <cell r="B185" t="str">
            <v>SINAPI DEZEMBRO 2025</v>
          </cell>
          <cell r="C185">
            <v>95876</v>
          </cell>
          <cell r="D185" t="str">
            <v>FALTA</v>
          </cell>
          <cell r="E185" t="str">
            <v>TRANSPORTE COM CAMINHÃO BASCULANTE DE 14 M³, EM VIA URBANA PAVIMENTADA, DMT ATÉ 30 KM (UNIDADE: M3XKM). AF_07/2020</v>
          </cell>
          <cell r="F185" t="str">
            <v>M3XKM</v>
          </cell>
          <cell r="G185">
            <v>2852.4</v>
          </cell>
          <cell r="H185">
            <v>1</v>
          </cell>
          <cell r="I185">
            <v>0.25509999999999999</v>
          </cell>
          <cell r="J185">
            <v>2.16</v>
          </cell>
          <cell r="K185">
            <v>2.71</v>
          </cell>
          <cell r="L185">
            <v>0.2069</v>
          </cell>
          <cell r="M185">
            <v>2.17</v>
          </cell>
          <cell r="N185">
            <v>2.61</v>
          </cell>
          <cell r="O185">
            <v>7730</v>
          </cell>
          <cell r="P185">
            <v>7444.76</v>
          </cell>
        </row>
        <row r="186">
          <cell r="A186" t="str">
            <v>3.8.11</v>
          </cell>
          <cell r="B186" t="str">
            <v>SINAPI DEZEMBRO 2025</v>
          </cell>
          <cell r="C186">
            <v>97951</v>
          </cell>
          <cell r="D186" t="str">
            <v>FALTA</v>
          </cell>
          <cell r="E186" t="str">
            <v>CAIXA PARA BOCA DE LOBO COMBINADA COM GRELHA RETANGULAR, EM ALVENARIA COM TIJOLOS CERÂMICOS MACIÇOS, DIMENSÕES INTERNAS: 1,3X1X1,2 M. AF_12/2020</v>
          </cell>
          <cell r="F186" t="str">
            <v>UN</v>
          </cell>
          <cell r="G186">
            <v>11</v>
          </cell>
          <cell r="H186">
            <v>1</v>
          </cell>
          <cell r="I186">
            <v>0.25509999999999999</v>
          </cell>
          <cell r="J186">
            <v>2721.37</v>
          </cell>
          <cell r="K186">
            <v>3415.59</v>
          </cell>
          <cell r="L186">
            <v>0.2069</v>
          </cell>
          <cell r="M186">
            <v>2817.93</v>
          </cell>
          <cell r="N186">
            <v>3400.95</v>
          </cell>
          <cell r="O186">
            <v>37571.49</v>
          </cell>
          <cell r="P186">
            <v>37410.449999999997</v>
          </cell>
        </row>
        <row r="187">
          <cell r="A187" t="str">
            <v>3.8.12</v>
          </cell>
          <cell r="B187" t="str">
            <v>SICRO OUTUBRO / 2025</v>
          </cell>
          <cell r="C187">
            <v>804121</v>
          </cell>
          <cell r="D187" t="str">
            <v>589545 - 6</v>
          </cell>
          <cell r="E187" t="str">
            <v>BOCA DE BSTC D = 1,00 M - ESCONSIDADE 0° - AREIA E BRITA COMERCIAIS - ALAS RETAS</v>
          </cell>
          <cell r="F187" t="str">
            <v>UN</v>
          </cell>
          <cell r="G187">
            <v>11</v>
          </cell>
          <cell r="H187">
            <v>1</v>
          </cell>
          <cell r="I187">
            <v>0.25509999999999999</v>
          </cell>
          <cell r="J187">
            <v>1918.52</v>
          </cell>
          <cell r="K187">
            <v>2407.9299999999998</v>
          </cell>
          <cell r="L187">
            <v>0.2069</v>
          </cell>
          <cell r="M187">
            <v>1968.54</v>
          </cell>
          <cell r="N187">
            <v>2375.83</v>
          </cell>
          <cell r="O187">
            <v>26487.23</v>
          </cell>
          <cell r="P187">
            <v>26134.13</v>
          </cell>
        </row>
        <row r="188">
          <cell r="A188" t="str">
            <v>3.8.13</v>
          </cell>
          <cell r="B188" t="str">
            <v>ORSE NOVEMBRO / 2025</v>
          </cell>
          <cell r="C188">
            <v>10224</v>
          </cell>
          <cell r="D188" t="str">
            <v>FALTA</v>
          </cell>
          <cell r="E188" t="str">
            <v>CANALETA DE DRENAGEM EM CONCRETO, DIMENSÕES INTERNAS 40 X 50CM, COM TAMPA DE CONCRETO, INCLUSIVE ESCAVAÇÃO MANUAL</v>
          </cell>
          <cell r="F188" t="str">
            <v>M</v>
          </cell>
          <cell r="G188">
            <v>56.35</v>
          </cell>
          <cell r="H188">
            <v>1</v>
          </cell>
          <cell r="I188">
            <v>0.25509999999999999</v>
          </cell>
          <cell r="J188">
            <v>518.71</v>
          </cell>
          <cell r="K188">
            <v>651.03</v>
          </cell>
          <cell r="L188">
            <v>0.2069</v>
          </cell>
          <cell r="M188">
            <v>518.71</v>
          </cell>
          <cell r="N188">
            <v>626.03</v>
          </cell>
          <cell r="O188">
            <v>36685.54</v>
          </cell>
          <cell r="P188">
            <v>35276.79</v>
          </cell>
        </row>
        <row r="189">
          <cell r="A189" t="str">
            <v>3.8.14</v>
          </cell>
          <cell r="B189" t="str">
            <v>SINAPI DEZEMBRO 2025</v>
          </cell>
          <cell r="C189">
            <v>89512</v>
          </cell>
          <cell r="D189" t="str">
            <v>FALTA</v>
          </cell>
          <cell r="E189" t="str">
            <v>TUBO PVC, SÉRIE R, ÁGUA PLUVIAL, DN 100 MM, FORNECIDO E INSTALADO EM RAMAL DE ENCAMINHAMENTO. AF_06/2022</v>
          </cell>
          <cell r="F189" t="str">
            <v>M</v>
          </cell>
          <cell r="G189">
            <v>112.7</v>
          </cell>
          <cell r="H189">
            <v>1</v>
          </cell>
          <cell r="I189">
            <v>0.25509999999999999</v>
          </cell>
          <cell r="J189">
            <v>44.07</v>
          </cell>
          <cell r="K189">
            <v>55.31</v>
          </cell>
          <cell r="L189">
            <v>0.2069</v>
          </cell>
          <cell r="M189">
            <v>45.83</v>
          </cell>
          <cell r="N189">
            <v>55.31</v>
          </cell>
          <cell r="O189">
            <v>6233.43</v>
          </cell>
          <cell r="P189">
            <v>6233.43</v>
          </cell>
        </row>
        <row r="190">
          <cell r="A190" t="str">
            <v>3.8.15</v>
          </cell>
          <cell r="B190" t="str">
            <v>SINAPI DEZEMBRO 2025</v>
          </cell>
          <cell r="C190">
            <v>104166</v>
          </cell>
          <cell r="D190" t="str">
            <v>FALTA</v>
          </cell>
          <cell r="E190" t="str">
            <v>TUBO PVC, SÉRIE R, ÁGUA PLUVIAL, DN 150 MM, FORNECIDO E INSTALADO EM RAMAL DE ENCAMINHAMENTO. AF_06/2022</v>
          </cell>
          <cell r="F190" t="str">
            <v>M</v>
          </cell>
          <cell r="G190">
            <v>67.62</v>
          </cell>
          <cell r="H190">
            <v>1</v>
          </cell>
          <cell r="I190">
            <v>0.25509999999999999</v>
          </cell>
          <cell r="J190">
            <v>63.63</v>
          </cell>
          <cell r="K190">
            <v>79.86</v>
          </cell>
          <cell r="L190">
            <v>0.2069</v>
          </cell>
          <cell r="M190">
            <v>64.73</v>
          </cell>
          <cell r="N190">
            <v>78.12</v>
          </cell>
          <cell r="O190">
            <v>5400.13</v>
          </cell>
          <cell r="P190">
            <v>5282.47</v>
          </cell>
        </row>
        <row r="191">
          <cell r="A191" t="str">
            <v>3.8.16</v>
          </cell>
          <cell r="B191" t="str">
            <v>SINAPI DEZEMBRO 2025</v>
          </cell>
          <cell r="C191">
            <v>99251</v>
          </cell>
          <cell r="D191" t="str">
            <v>FALTA</v>
          </cell>
          <cell r="E191" t="str">
            <v>CAIXA ENTERRADA HIDRÁULICA RETANGULAR EM ALVENARIA COM TIJOLOS CERÂMICOS MACIÇOS, DIMENSÕES INTERNAS: 0,4X0,4X0,4 M PARA REDE DE DRENAGEM. AF_12/2020</v>
          </cell>
          <cell r="F191" t="str">
            <v>UN</v>
          </cell>
          <cell r="G191">
            <v>30</v>
          </cell>
          <cell r="H191">
            <v>1</v>
          </cell>
          <cell r="I191">
            <v>0.25509999999999999</v>
          </cell>
          <cell r="J191">
            <v>277.70999999999998</v>
          </cell>
          <cell r="K191">
            <v>348.55</v>
          </cell>
          <cell r="L191">
            <v>0.2069</v>
          </cell>
          <cell r="M191">
            <v>292.12</v>
          </cell>
          <cell r="N191">
            <v>352.55</v>
          </cell>
          <cell r="O191">
            <v>10456.5</v>
          </cell>
          <cell r="P191">
            <v>10576.5</v>
          </cell>
        </row>
        <row r="192">
          <cell r="A192" t="str">
            <v>3.9</v>
          </cell>
          <cell r="E192" t="str">
            <v>SINALIZAÇÃO VIÁRIA VERTICAL</v>
          </cell>
          <cell r="O192">
            <v>49564.69</v>
          </cell>
          <cell r="P192">
            <v>48181.64</v>
          </cell>
        </row>
        <row r="193">
          <cell r="A193" t="str">
            <v>3.9.1</v>
          </cell>
          <cell r="B193" t="str">
            <v>SICRO OUTUBRO / 2025</v>
          </cell>
          <cell r="C193">
            <v>5213444</v>
          </cell>
          <cell r="D193" t="str">
            <v>556854 - 4</v>
          </cell>
          <cell r="E193" t="str">
            <v>PLACA DE REGULAMENTAÇÃO EM AÇO, R1 LADO 0,248 M - PELÍCULA RETRORREFLETIVA TIPO I + SI - FORNECIMENTO E IMPLANTAÇÃO</v>
          </cell>
          <cell r="F193" t="str">
            <v>UN</v>
          </cell>
          <cell r="G193">
            <v>15</v>
          </cell>
          <cell r="H193">
            <v>1</v>
          </cell>
          <cell r="I193">
            <v>0.25509999999999999</v>
          </cell>
          <cell r="J193">
            <v>290.60000000000002</v>
          </cell>
          <cell r="K193">
            <v>364.73</v>
          </cell>
          <cell r="L193">
            <v>0.2069</v>
          </cell>
          <cell r="M193">
            <v>294.85000000000002</v>
          </cell>
          <cell r="N193">
            <v>355.85</v>
          </cell>
          <cell r="O193">
            <v>5470.95</v>
          </cell>
          <cell r="P193">
            <v>5337.75</v>
          </cell>
        </row>
        <row r="194">
          <cell r="A194" t="str">
            <v>3.9.2</v>
          </cell>
          <cell r="B194" t="str">
            <v>SICRO OUTUBRO / 2025</v>
          </cell>
          <cell r="C194">
            <v>5213855</v>
          </cell>
          <cell r="D194" t="str">
            <v>563840 - 2</v>
          </cell>
          <cell r="E194" t="str">
            <v>SUPORTE METÁLICO GALVANIZADO PARA PLACA DE REGULAMENTAÇÃO - R1 - LADO DE 0,248 M - FORNECIMENTO E IMPLANTAÇÃO</v>
          </cell>
          <cell r="F194" t="str">
            <v>UN</v>
          </cell>
          <cell r="G194">
            <v>15</v>
          </cell>
          <cell r="H194">
            <v>1</v>
          </cell>
          <cell r="I194">
            <v>0.25509999999999999</v>
          </cell>
          <cell r="J194">
            <v>435.57</v>
          </cell>
          <cell r="K194">
            <v>546.67999999999995</v>
          </cell>
          <cell r="L194">
            <v>0.2069</v>
          </cell>
          <cell r="M194">
            <v>437.6</v>
          </cell>
          <cell r="N194">
            <v>528.13</v>
          </cell>
          <cell r="O194">
            <v>8200.2000000000007</v>
          </cell>
          <cell r="P194">
            <v>7921.95</v>
          </cell>
        </row>
        <row r="195">
          <cell r="A195" t="str">
            <v>3.9.3</v>
          </cell>
          <cell r="B195" t="str">
            <v>SICRO OUTUBRO / 2025</v>
          </cell>
          <cell r="C195">
            <v>5213464</v>
          </cell>
          <cell r="D195" t="str">
            <v>556853 - 6</v>
          </cell>
          <cell r="E195" t="str">
            <v>PLACA DE ADVERTÊNCIA EM AÇO, LADO DE 0,60 M - PELÍCULA RETRORREFLETIVA TIPO I + SI - FORNECIMENTO E IMPLANTAÇÃO</v>
          </cell>
          <cell r="F195" t="str">
            <v>UN</v>
          </cell>
          <cell r="G195">
            <v>6</v>
          </cell>
          <cell r="H195">
            <v>1</v>
          </cell>
          <cell r="I195">
            <v>0.25509999999999999</v>
          </cell>
          <cell r="J195">
            <v>290.57</v>
          </cell>
          <cell r="K195">
            <v>364.69</v>
          </cell>
          <cell r="L195">
            <v>0.2069</v>
          </cell>
          <cell r="M195">
            <v>294.83</v>
          </cell>
          <cell r="N195">
            <v>355.83</v>
          </cell>
          <cell r="O195">
            <v>2188.14</v>
          </cell>
          <cell r="P195">
            <v>2134.98</v>
          </cell>
        </row>
        <row r="196">
          <cell r="A196" t="str">
            <v>3.9.4</v>
          </cell>
          <cell r="B196" t="str">
            <v>SICRO OUTUBRO / 2025</v>
          </cell>
          <cell r="C196">
            <v>5213863</v>
          </cell>
          <cell r="D196" t="str">
            <v>563839 - 9</v>
          </cell>
          <cell r="E196" t="str">
            <v>SUPORTE METÁLICO GALVANIZADO PARA PLACA DE ADVERTÊNCIA OU REGULAMENTAÇÃO - LADO OU DIÂMETRO DE 0,60 M - FORNECIMENTO E IMPLANTAÇÃO</v>
          </cell>
          <cell r="F196" t="str">
            <v>UN</v>
          </cell>
          <cell r="G196">
            <v>21</v>
          </cell>
          <cell r="H196">
            <v>1</v>
          </cell>
          <cell r="I196">
            <v>0.25509999999999999</v>
          </cell>
          <cell r="J196">
            <v>484.52</v>
          </cell>
          <cell r="K196">
            <v>608.12</v>
          </cell>
          <cell r="L196">
            <v>0.2069</v>
          </cell>
          <cell r="M196">
            <v>486.77</v>
          </cell>
          <cell r="N196">
            <v>587.48</v>
          </cell>
          <cell r="O196">
            <v>12770.52</v>
          </cell>
          <cell r="P196">
            <v>12337.08</v>
          </cell>
        </row>
        <row r="197">
          <cell r="A197" t="str">
            <v>3.9.5</v>
          </cell>
          <cell r="B197" t="str">
            <v>SICRO OUTUBRO / 2025</v>
          </cell>
          <cell r="C197">
            <v>5213440</v>
          </cell>
          <cell r="D197" t="str">
            <v>509149 - 7</v>
          </cell>
          <cell r="E197" t="str">
            <v>PLACA DE REGULAMENTAÇÃO EM AÇO D = 0,60 M - PELÍCULA RETRORREFLETIVA TIPO I + SI - FORNECIMENTO E IMPLANTAÇÃO</v>
          </cell>
          <cell r="F197" t="str">
            <v>UN</v>
          </cell>
          <cell r="G197">
            <v>15</v>
          </cell>
          <cell r="H197">
            <v>1</v>
          </cell>
          <cell r="I197">
            <v>0.25509999999999999</v>
          </cell>
          <cell r="J197">
            <v>290.52999999999997</v>
          </cell>
          <cell r="K197">
            <v>364.64</v>
          </cell>
          <cell r="L197">
            <v>0.2069</v>
          </cell>
          <cell r="M197">
            <v>294.79000000000002</v>
          </cell>
          <cell r="N197">
            <v>355.78</v>
          </cell>
          <cell r="O197">
            <v>5469.6</v>
          </cell>
          <cell r="P197">
            <v>5336.7</v>
          </cell>
        </row>
        <row r="198">
          <cell r="A198" t="str">
            <v>3.9.6</v>
          </cell>
          <cell r="B198" t="str">
            <v>SICRO OUTUBRO / 2025</v>
          </cell>
          <cell r="C198">
            <v>5213448</v>
          </cell>
          <cell r="D198" t="str">
            <v>608292 - 0</v>
          </cell>
          <cell r="E198" t="str">
            <v>PLACA DE REGULAMENTAÇÃO EM AÇO, R2 LADO 0,60 M - PELÍCULA RETRORREFLETIVA TIPO I + SI - FORNECIMENTO E IMPLANTAÇÃO</v>
          </cell>
          <cell r="F198" t="str">
            <v>UN</v>
          </cell>
          <cell r="G198">
            <v>2</v>
          </cell>
          <cell r="H198">
            <v>1</v>
          </cell>
          <cell r="I198">
            <v>0.25509999999999999</v>
          </cell>
          <cell r="J198">
            <v>199.32</v>
          </cell>
          <cell r="K198">
            <v>250.16</v>
          </cell>
          <cell r="L198">
            <v>0.2069</v>
          </cell>
          <cell r="M198">
            <v>203.09</v>
          </cell>
          <cell r="N198">
            <v>245.1</v>
          </cell>
          <cell r="O198">
            <v>500.32</v>
          </cell>
          <cell r="P198">
            <v>490.2</v>
          </cell>
        </row>
        <row r="199">
          <cell r="A199" t="str">
            <v>3.9.7</v>
          </cell>
          <cell r="B199" t="str">
            <v>SICRO OUTUBRO / 2025</v>
          </cell>
          <cell r="C199">
            <v>5213859</v>
          </cell>
          <cell r="D199" t="str">
            <v>608288 - 2</v>
          </cell>
          <cell r="E199" t="str">
            <v>SUPORTE METÁLICO GALVANIZADO PARA PLACA DE REGULAMENTAÇÃO - R2 - LADO DE 0,60 M - FORNECIMENTO E IMPLANTAÇÃO</v>
          </cell>
          <cell r="F199" t="str">
            <v>UN</v>
          </cell>
          <cell r="G199">
            <v>2</v>
          </cell>
          <cell r="H199">
            <v>1</v>
          </cell>
          <cell r="I199">
            <v>0.25509999999999999</v>
          </cell>
          <cell r="J199">
            <v>479.01</v>
          </cell>
          <cell r="K199">
            <v>601.20000000000005</v>
          </cell>
          <cell r="L199">
            <v>0.2069</v>
          </cell>
          <cell r="M199">
            <v>481</v>
          </cell>
          <cell r="N199">
            <v>580.51</v>
          </cell>
          <cell r="O199">
            <v>1202.4000000000001</v>
          </cell>
          <cell r="P199">
            <v>1161.02</v>
          </cell>
        </row>
        <row r="200">
          <cell r="A200" t="str">
            <v>3.9.8</v>
          </cell>
          <cell r="B200" t="str">
            <v>COMPOSIÇÃO</v>
          </cell>
          <cell r="C200" t="str">
            <v>CPU 006</v>
          </cell>
          <cell r="D200" t="str">
            <v>FALTA</v>
          </cell>
          <cell r="E200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00" t="str">
            <v>UN</v>
          </cell>
          <cell r="G200">
            <v>6</v>
          </cell>
          <cell r="H200">
            <v>1</v>
          </cell>
          <cell r="I200">
            <v>0.25509999999999999</v>
          </cell>
          <cell r="J200">
            <v>757.97</v>
          </cell>
          <cell r="K200">
            <v>951.32</v>
          </cell>
          <cell r="L200">
            <v>0.2069</v>
          </cell>
          <cell r="M200">
            <v>770.91</v>
          </cell>
          <cell r="N200">
            <v>930.41</v>
          </cell>
          <cell r="O200">
            <v>5707.92</v>
          </cell>
          <cell r="P200">
            <v>5582.46</v>
          </cell>
        </row>
        <row r="201">
          <cell r="A201" t="str">
            <v>3.9.9</v>
          </cell>
          <cell r="B201" t="str">
            <v>COMPOSIÇÃO</v>
          </cell>
          <cell r="C201" t="str">
            <v>CPU 007</v>
          </cell>
          <cell r="D201" t="str">
            <v>FALTA</v>
          </cell>
          <cell r="E201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01" t="str">
            <v>UN</v>
          </cell>
          <cell r="G201">
            <v>9</v>
          </cell>
          <cell r="H201">
            <v>1</v>
          </cell>
          <cell r="I201">
            <v>0.25509999999999999</v>
          </cell>
          <cell r="J201">
            <v>713.06</v>
          </cell>
          <cell r="K201">
            <v>894.96</v>
          </cell>
          <cell r="L201">
            <v>0.2069</v>
          </cell>
          <cell r="M201">
            <v>725.42</v>
          </cell>
          <cell r="N201">
            <v>875.5</v>
          </cell>
          <cell r="O201">
            <v>8054.64</v>
          </cell>
          <cell r="P201">
            <v>7879.5</v>
          </cell>
        </row>
        <row r="202">
          <cell r="A202" t="str">
            <v>3.10</v>
          </cell>
          <cell r="E202" t="str">
            <v>SERVIÇOS COMPLEMENTARES E SINALIZAÇÃO DE OBRA</v>
          </cell>
          <cell r="O202">
            <v>118759.41</v>
          </cell>
          <cell r="P202">
            <v>117695.75</v>
          </cell>
        </row>
        <row r="203">
          <cell r="A203" t="str">
            <v>3.10.1</v>
          </cell>
          <cell r="B203" t="str">
            <v>SINAPI-I DEZEMBRO 2025</v>
          </cell>
          <cell r="C203">
            <v>10848</v>
          </cell>
          <cell r="D203" t="str">
            <v>FALTA</v>
          </cell>
          <cell r="E203" t="str">
            <v>PLACA DE INAUGURACAO METALICA, *40* CM X *60* CM</v>
          </cell>
          <cell r="F203" t="str">
            <v>UN</v>
          </cell>
          <cell r="G203">
            <v>7</v>
          </cell>
          <cell r="H203">
            <v>5</v>
          </cell>
          <cell r="I203">
            <v>0.184</v>
          </cell>
          <cell r="J203">
            <v>1206.01</v>
          </cell>
          <cell r="K203">
            <v>1427.91</v>
          </cell>
          <cell r="L203">
            <v>0.13969999999999999</v>
          </cell>
          <cell r="M203">
            <v>1206.01</v>
          </cell>
          <cell r="N203">
            <v>1374.48</v>
          </cell>
          <cell r="O203">
            <v>9995.3700000000008</v>
          </cell>
          <cell r="P203">
            <v>9621.36</v>
          </cell>
        </row>
        <row r="204">
          <cell r="A204" t="str">
            <v>3.10.2</v>
          </cell>
          <cell r="B204" t="str">
            <v>SICRO OUTUBRO / 2025</v>
          </cell>
          <cell r="C204">
            <v>5213834</v>
          </cell>
          <cell r="D204" t="str">
            <v>FALTA</v>
          </cell>
          <cell r="E204" t="str">
            <v>BARREIRA PLÁSTICA PARA CANALIZAÇÃO DE TRÂNSITO - 60 X 45 X 60 CM - UTILIZAÇÃO DE 600 CICLOS - FORNECIMENTO, 01 IMPLANTAÇÃO E 01 RETIRADA DIÁRIA</v>
          </cell>
          <cell r="F204" t="str">
            <v>UN.DIA</v>
          </cell>
          <cell r="G204">
            <v>968</v>
          </cell>
          <cell r="H204">
            <v>1</v>
          </cell>
          <cell r="I204">
            <v>0.25509999999999999</v>
          </cell>
          <cell r="J204">
            <v>7.59</v>
          </cell>
          <cell r="K204">
            <v>9.52</v>
          </cell>
          <cell r="L204">
            <v>0.2069</v>
          </cell>
          <cell r="M204">
            <v>7.77</v>
          </cell>
          <cell r="N204">
            <v>9.3699999999999992</v>
          </cell>
          <cell r="O204">
            <v>9215.36</v>
          </cell>
          <cell r="P204">
            <v>9070.16</v>
          </cell>
        </row>
        <row r="205">
          <cell r="A205" t="str">
            <v>3.10.3</v>
          </cell>
          <cell r="B205" t="str">
            <v>SICRO OUTUBRO / 2025</v>
          </cell>
          <cell r="C205">
            <v>5213838</v>
          </cell>
          <cell r="D205" t="str">
            <v>514990 - 8</v>
          </cell>
          <cell r="E205" t="str">
            <v>CILINDRO CANALIZADOR DE TRÁFEGO COM BASE QUADRADA DE 111 X 56 X 56 CM - UTILIZAÇÃO DE 600 CICLOS - FORNECIMENTO, 01 IMPLANTAÇÃO E 01 RETIRADA DIÁRIA</v>
          </cell>
          <cell r="F205" t="str">
            <v>UN.DIA</v>
          </cell>
          <cell r="G205">
            <v>968</v>
          </cell>
          <cell r="H205">
            <v>1</v>
          </cell>
          <cell r="I205">
            <v>0.25509999999999999</v>
          </cell>
          <cell r="J205">
            <v>5.16</v>
          </cell>
          <cell r="K205">
            <v>6.47</v>
          </cell>
          <cell r="L205">
            <v>0.2069</v>
          </cell>
          <cell r="M205">
            <v>5.29</v>
          </cell>
          <cell r="N205">
            <v>6.38</v>
          </cell>
          <cell r="O205">
            <v>6262.96</v>
          </cell>
          <cell r="P205">
            <v>6175.84</v>
          </cell>
        </row>
        <row r="206">
          <cell r="A206" t="str">
            <v>3.10.4</v>
          </cell>
          <cell r="B206" t="str">
            <v>SINAPI DEZEMBRO 2025</v>
          </cell>
          <cell r="C206">
            <v>104790</v>
          </cell>
          <cell r="D206" t="str">
            <v>FALTA</v>
          </cell>
          <cell r="E206" t="str">
            <v>DEMOLIÇÃO DE PISO DE CONCRETO SIMPLES, DE FORMA MECANIZADA COM MARTELETE, SEM REAPROVEITAMENTO. AF_09/2023</v>
          </cell>
          <cell r="F206" t="str">
            <v>M3</v>
          </cell>
          <cell r="G206">
            <v>0.88</v>
          </cell>
          <cell r="H206">
            <v>1</v>
          </cell>
          <cell r="I206">
            <v>0.25509999999999999</v>
          </cell>
          <cell r="J206">
            <v>100.24</v>
          </cell>
          <cell r="K206">
            <v>125.81</v>
          </cell>
          <cell r="L206">
            <v>0.2069</v>
          </cell>
          <cell r="M206">
            <v>104.79</v>
          </cell>
          <cell r="N206">
            <v>126.47</v>
          </cell>
          <cell r="O206">
            <v>110.71</v>
          </cell>
          <cell r="P206">
            <v>111.29</v>
          </cell>
        </row>
        <row r="207">
          <cell r="A207" t="str">
            <v>3.10.5</v>
          </cell>
          <cell r="B207" t="str">
            <v>SICRO OUTUBRO / 2025</v>
          </cell>
          <cell r="C207">
            <v>5219544</v>
          </cell>
          <cell r="D207" t="str">
            <v>612624 - 3</v>
          </cell>
          <cell r="E207" t="str">
            <v>CAVALETE EM PERFIL METÁLICO PARA PLACA DE SINALIZAÇÃO - 1,00 M X 1,00 M - CONFECÇÃO</v>
          </cell>
          <cell r="F207" t="str">
            <v>UN</v>
          </cell>
          <cell r="G207">
            <v>16</v>
          </cell>
          <cell r="H207">
            <v>1</v>
          </cell>
          <cell r="I207">
            <v>0.25509999999999999</v>
          </cell>
          <cell r="J207">
            <v>244.47</v>
          </cell>
          <cell r="K207">
            <v>306.83</v>
          </cell>
          <cell r="L207">
            <v>0.2069</v>
          </cell>
          <cell r="M207">
            <v>245.77</v>
          </cell>
          <cell r="N207">
            <v>296.61</v>
          </cell>
          <cell r="O207">
            <v>4909.28</v>
          </cell>
          <cell r="P207">
            <v>4745.76</v>
          </cell>
        </row>
        <row r="208">
          <cell r="A208" t="str">
            <v>3.10.6</v>
          </cell>
          <cell r="B208" t="str">
            <v>SICRO OUTUBRO / 2025</v>
          </cell>
          <cell r="C208">
            <v>5213417</v>
          </cell>
          <cell r="D208" t="str">
            <v>612623 - 5</v>
          </cell>
          <cell r="E208" t="str">
            <v>PLACA EM AÇO Nº 16 GALVANIZADO COM PELÍCULA RETRORREFLETIVA TIPO I + III - CONFECÇÃO</v>
          </cell>
          <cell r="F208" t="str">
            <v>M²</v>
          </cell>
          <cell r="G208">
            <v>12.8</v>
          </cell>
          <cell r="H208">
            <v>1</v>
          </cell>
          <cell r="I208">
            <v>0.25509999999999999</v>
          </cell>
          <cell r="J208">
            <v>440.08</v>
          </cell>
          <cell r="K208">
            <v>552.34</v>
          </cell>
          <cell r="L208">
            <v>0.2069</v>
          </cell>
          <cell r="M208">
            <v>443.5</v>
          </cell>
          <cell r="N208">
            <v>535.26</v>
          </cell>
          <cell r="O208">
            <v>7069.95</v>
          </cell>
          <cell r="P208">
            <v>6851.32</v>
          </cell>
        </row>
        <row r="209">
          <cell r="A209" t="str">
            <v>3.10.7</v>
          </cell>
          <cell r="B209" t="str">
            <v>SICRO OUTUBRO / 2025</v>
          </cell>
          <cell r="C209">
            <v>5502972</v>
          </cell>
          <cell r="D209" t="str">
            <v>FALTA</v>
          </cell>
          <cell r="E209" t="str">
            <v>ESCAVAÇÃO DE VALA EM MATERIAL DE 3ª CATEGORIA - RESISTÊNCIA À COMPRESSÃO ACIMA DE 110 MPA - COM ESCAVADEIRA E ROMPEDOR HIDRÁULICO 1.700 KG</v>
          </cell>
          <cell r="F209" t="str">
            <v>M³</v>
          </cell>
          <cell r="G209">
            <v>1.78</v>
          </cell>
          <cell r="H209">
            <v>1</v>
          </cell>
          <cell r="I209">
            <v>0.25509999999999999</v>
          </cell>
          <cell r="J209">
            <v>207.99</v>
          </cell>
          <cell r="K209">
            <v>261.04000000000002</v>
          </cell>
          <cell r="L209">
            <v>0.2069</v>
          </cell>
          <cell r="M209">
            <v>208.84</v>
          </cell>
          <cell r="N209">
            <v>252.04</v>
          </cell>
          <cell r="O209">
            <v>464.65</v>
          </cell>
          <cell r="P209">
            <v>448.63</v>
          </cell>
        </row>
        <row r="210">
          <cell r="A210" t="str">
            <v>3.10.8</v>
          </cell>
          <cell r="B210" t="str">
            <v>SINAPI DEZEMBRO 2025</v>
          </cell>
          <cell r="C210">
            <v>103310</v>
          </cell>
          <cell r="D210" t="str">
            <v>FALTA</v>
          </cell>
          <cell r="E210" t="str">
            <v>INSTALAÇÃO DE LIXEIRA METÁLICA DUPLA, CAPACIDADE DE 60 L, EM TUBO DE AÇO CARBONO E CESTOS EM CHAPA DE AÇO COM PINTURA ELETROSTÁTICA, SOBRE SOLO. AF_11/2021</v>
          </cell>
          <cell r="F210" t="str">
            <v>UN</v>
          </cell>
          <cell r="G210">
            <v>24</v>
          </cell>
          <cell r="H210">
            <v>1</v>
          </cell>
          <cell r="I210">
            <v>0.25509999999999999</v>
          </cell>
          <cell r="J210">
            <v>1288.1199999999999</v>
          </cell>
          <cell r="K210">
            <v>1616.71</v>
          </cell>
          <cell r="L210">
            <v>0.2069</v>
          </cell>
          <cell r="M210">
            <v>1291.54</v>
          </cell>
          <cell r="N210">
            <v>1558.75</v>
          </cell>
          <cell r="O210">
            <v>38801.040000000001</v>
          </cell>
          <cell r="P210">
            <v>37410</v>
          </cell>
        </row>
        <row r="211">
          <cell r="A211" t="str">
            <v>3.10.9</v>
          </cell>
          <cell r="B211" t="str">
            <v>SICRO OUTUBRO / 2025</v>
          </cell>
          <cell r="C211">
            <v>5213850</v>
          </cell>
          <cell r="D211" t="str">
            <v>572200 - 4</v>
          </cell>
          <cell r="E211" t="str">
            <v>OPERAÇÃO DE SINALIZAÇÃO POR BANDEIROLA DE TECIDO OU COM PLACA METÁLICA</v>
          </cell>
          <cell r="F211" t="str">
            <v>H</v>
          </cell>
          <cell r="G211">
            <v>1408</v>
          </cell>
          <cell r="H211">
            <v>1</v>
          </cell>
          <cell r="I211">
            <v>0.25509999999999999</v>
          </cell>
          <cell r="J211">
            <v>21.96</v>
          </cell>
          <cell r="K211">
            <v>27.56</v>
          </cell>
          <cell r="L211">
            <v>0.2069</v>
          </cell>
          <cell r="M211">
            <v>23.66</v>
          </cell>
          <cell r="N211">
            <v>28.55</v>
          </cell>
          <cell r="O211">
            <v>38804.480000000003</v>
          </cell>
          <cell r="P211">
            <v>40198.400000000001</v>
          </cell>
        </row>
        <row r="212">
          <cell r="A212" t="str">
            <v>3.10.10</v>
          </cell>
          <cell r="B212" t="str">
            <v>SICRO OUTUBRO / 2025</v>
          </cell>
          <cell r="C212">
            <v>5213835</v>
          </cell>
          <cell r="D212" t="str">
            <v>498814 - 0</v>
          </cell>
          <cell r="E212" t="str">
            <v>CONE PLÁSTICO PARA CANALIZAÇÃO DE TRÂNSITO - UTILIZAÇÃO DE 150 CICLOS - FORNECIMENTO, 01 IMPLANTAÇÃO E 01 RETIRADA DIÁRIA</v>
          </cell>
          <cell r="F212" t="str">
            <v>UN.DIA</v>
          </cell>
          <cell r="G212">
            <v>660</v>
          </cell>
          <cell r="H212">
            <v>1</v>
          </cell>
          <cell r="I212">
            <v>0.25509999999999999</v>
          </cell>
          <cell r="J212">
            <v>0.75</v>
          </cell>
          <cell r="K212">
            <v>0.94</v>
          </cell>
          <cell r="L212">
            <v>0.2069</v>
          </cell>
          <cell r="M212">
            <v>0.76</v>
          </cell>
          <cell r="N212">
            <v>0.91</v>
          </cell>
          <cell r="O212">
            <v>620.4</v>
          </cell>
          <cell r="P212">
            <v>600.6</v>
          </cell>
        </row>
        <row r="213">
          <cell r="A213" t="str">
            <v>3.10.11</v>
          </cell>
          <cell r="B213" t="str">
            <v>SICRO OUTUBRO / 2025</v>
          </cell>
          <cell r="C213">
            <v>5212557</v>
          </cell>
          <cell r="D213" t="str">
            <v>566697 - 0</v>
          </cell>
          <cell r="E213" t="str">
            <v>PLACA DE REGULAMENTAÇÃO PARA SINALIZAÇÃO DE OBRAS MONTADA EM SUPORTE METÁLICO MÓVEL - D = 1,00 M - UTILIZAÇÃO DE 600 CICLOS - FORNECIMENTO, 01 IMPLANTAÇÃO E 01 RETIRADA DIÁRIA</v>
          </cell>
          <cell r="F213" t="str">
            <v>UN.DIA</v>
          </cell>
          <cell r="G213">
            <v>145</v>
          </cell>
          <cell r="H213">
            <v>1</v>
          </cell>
          <cell r="I213">
            <v>0.25509999999999999</v>
          </cell>
          <cell r="J213">
            <v>3.76</v>
          </cell>
          <cell r="K213">
            <v>4.71</v>
          </cell>
          <cell r="L213">
            <v>0.2069</v>
          </cell>
          <cell r="M213">
            <v>3.85</v>
          </cell>
          <cell r="N213">
            <v>4.6399999999999997</v>
          </cell>
          <cell r="O213">
            <v>682.95</v>
          </cell>
          <cell r="P213">
            <v>672.8</v>
          </cell>
        </row>
        <row r="214">
          <cell r="A214" t="str">
            <v>3.10.12</v>
          </cell>
          <cell r="B214" t="str">
            <v>SICRO OUTUBRO / 2025</v>
          </cell>
          <cell r="C214">
            <v>5212560</v>
          </cell>
          <cell r="D214" t="str">
            <v>595122 - 4</v>
          </cell>
          <cell r="E214" t="str">
            <v>PLACA DE ADVERTÊNCIA PARA SINALIZAÇÃO DE OBRAS MONTADA EM SUPORTE METÁLICO MÓVEL, LADO 1,00 M - UTILIZAÇÃO DE 600 CICLOS - FORNECIMENTO, 01 IMPLANTAÇÃO E 01 RETIRADA DIÁRIA</v>
          </cell>
          <cell r="F214" t="str">
            <v>UN.DIA</v>
          </cell>
          <cell r="G214">
            <v>363</v>
          </cell>
          <cell r="H214">
            <v>1</v>
          </cell>
          <cell r="I214">
            <v>0.25509999999999999</v>
          </cell>
          <cell r="J214">
            <v>4</v>
          </cell>
          <cell r="K214">
            <v>5.0199999999999996</v>
          </cell>
          <cell r="L214">
            <v>0.2069</v>
          </cell>
          <cell r="M214">
            <v>4.09</v>
          </cell>
          <cell r="N214">
            <v>4.93</v>
          </cell>
          <cell r="O214">
            <v>1822.26</v>
          </cell>
          <cell r="P214">
            <v>1789.59</v>
          </cell>
        </row>
        <row r="215">
          <cell r="A215" t="str">
            <v>4.</v>
          </cell>
          <cell r="E215" t="str">
            <v>EXECUÇÃO DE SERVIÇOS DE ENGENHARIA PARA PAVIMENTAÇÃO DE VIA EM BLOCO DE CONCRETO INTERTRAVADO</v>
          </cell>
          <cell r="O215">
            <v>3409501.85</v>
          </cell>
          <cell r="P215">
            <v>3339005.74</v>
          </cell>
        </row>
        <row r="216">
          <cell r="A216" t="str">
            <v>4.1</v>
          </cell>
          <cell r="E216" t="str">
            <v>ADMINISTRAÇÃO LOCAL</v>
          </cell>
          <cell r="O216">
            <v>290780.40000000002</v>
          </cell>
          <cell r="P216">
            <v>299578.05</v>
          </cell>
        </row>
        <row r="217">
          <cell r="A217" t="str">
            <v>4.1.1</v>
          </cell>
          <cell r="B217" t="str">
            <v>COMPOSIÇÃO</v>
          </cell>
          <cell r="C217" t="str">
            <v>CPU 011</v>
          </cell>
          <cell r="D217" t="str">
            <v>FALTA</v>
          </cell>
          <cell r="E217" t="str">
            <v>ADMINISTRAÇÃO LOCAL PARA PAVIMENTAÇÃO EM INTERTRAVADO (12 MESES)</v>
          </cell>
          <cell r="F217" t="str">
            <v>UN</v>
          </cell>
          <cell r="G217">
            <v>1</v>
          </cell>
          <cell r="H217">
            <v>1</v>
          </cell>
          <cell r="I217">
            <v>0.25509999999999999</v>
          </cell>
          <cell r="J217">
            <v>231679.07</v>
          </cell>
          <cell r="K217">
            <v>290780.40000000002</v>
          </cell>
          <cell r="L217">
            <v>0.2069</v>
          </cell>
          <cell r="M217">
            <v>248221.11</v>
          </cell>
          <cell r="N217">
            <v>299578.05</v>
          </cell>
          <cell r="O217">
            <v>290780.40000000002</v>
          </cell>
          <cell r="P217">
            <v>299578.05</v>
          </cell>
        </row>
        <row r="218">
          <cell r="A218" t="str">
            <v>4.2</v>
          </cell>
          <cell r="E218" t="str">
            <v>SERVIÇOS PRELIMINARES</v>
          </cell>
          <cell r="O218">
            <v>225322.22</v>
          </cell>
          <cell r="P218">
            <v>219192.09</v>
          </cell>
        </row>
        <row r="219">
          <cell r="A219" t="str">
            <v>4.2.1</v>
          </cell>
          <cell r="B219" t="str">
            <v>SINAPI DEZEMBRO 2025</v>
          </cell>
          <cell r="C219">
            <v>103689</v>
          </cell>
          <cell r="D219" t="str">
            <v>FALTA</v>
          </cell>
          <cell r="E219" t="str">
            <v>FORNECIMENTO E INSTALAÇÃO DE PLACA DE OBRA COM CHAPA GALVANIZADA E ESTRUTURA DE MADEIRA. AF_03/2022_PS</v>
          </cell>
          <cell r="F219" t="str">
            <v>M2</v>
          </cell>
          <cell r="G219">
            <v>147.41999999999999</v>
          </cell>
          <cell r="H219">
            <v>1</v>
          </cell>
          <cell r="I219">
            <v>0.25509999999999999</v>
          </cell>
          <cell r="J219">
            <v>464.96</v>
          </cell>
          <cell r="K219">
            <v>583.57000000000005</v>
          </cell>
          <cell r="L219">
            <v>0.2069</v>
          </cell>
          <cell r="M219">
            <v>468.43</v>
          </cell>
          <cell r="N219">
            <v>565.34</v>
          </cell>
          <cell r="O219">
            <v>86029.88</v>
          </cell>
          <cell r="P219">
            <v>83342.42</v>
          </cell>
        </row>
        <row r="220">
          <cell r="A220" t="str">
            <v>4.2.2</v>
          </cell>
          <cell r="B220" t="str">
            <v>COMPESA 2024.2</v>
          </cell>
          <cell r="C220" t="str">
            <v>01.08.42U</v>
          </cell>
          <cell r="D220" t="str">
            <v>FALTA</v>
          </cell>
          <cell r="E220" t="str">
            <v>CANTEIRO ITINERANTE COMPOSTO DE TOLDO, CONJUNTO DE MESA E CADEIRAS E BANHEIRO QUÍMICO COM LIMPEZA DIÁRIA INCLUSO COLETA E DESTINAÇÃO FINAL DE EFLUENTES</v>
          </cell>
          <cell r="F220" t="str">
            <v>MÊS</v>
          </cell>
          <cell r="G220">
            <v>22</v>
          </cell>
          <cell r="H220">
            <v>1</v>
          </cell>
          <cell r="I220">
            <v>0.25509999999999999</v>
          </cell>
          <cell r="J220">
            <v>4181.8900000000003</v>
          </cell>
          <cell r="K220">
            <v>5248.69</v>
          </cell>
          <cell r="L220">
            <v>0.2069</v>
          </cell>
          <cell r="M220">
            <v>4251.6400000000003</v>
          </cell>
          <cell r="N220">
            <v>5131.3</v>
          </cell>
          <cell r="O220">
            <v>115471.18</v>
          </cell>
          <cell r="P220">
            <v>112888.6</v>
          </cell>
        </row>
        <row r="221">
          <cell r="A221" t="str">
            <v>4.2.3</v>
          </cell>
          <cell r="B221" t="str">
            <v>ORSE NOVEMBRO / 2025</v>
          </cell>
          <cell r="C221">
            <v>4659</v>
          </cell>
          <cell r="D221" t="str">
            <v>FALTA</v>
          </cell>
          <cell r="E221" t="str">
            <v>LOCAÇÃO DE CONTAINER - REFEITÓRIO SEM BANHEIRO - 6,00 X 2,40M - REV 02_02/2022</v>
          </cell>
          <cell r="F221" t="str">
            <v>MÊS</v>
          </cell>
          <cell r="G221">
            <v>11</v>
          </cell>
          <cell r="H221">
            <v>6</v>
          </cell>
          <cell r="I221">
            <v>0.15740000000000001</v>
          </cell>
          <cell r="J221">
            <v>1800</v>
          </cell>
          <cell r="K221">
            <v>2083.3200000000002</v>
          </cell>
          <cell r="L221">
            <v>0.1142</v>
          </cell>
          <cell r="M221">
            <v>1800</v>
          </cell>
          <cell r="N221">
            <v>2005.56</v>
          </cell>
          <cell r="O221">
            <v>22916.52</v>
          </cell>
          <cell r="P221">
            <v>22061.16</v>
          </cell>
        </row>
        <row r="222">
          <cell r="A222" t="str">
            <v>4.2.4</v>
          </cell>
          <cell r="B222" t="str">
            <v>COMPESA 2024.2</v>
          </cell>
          <cell r="C222" t="str">
            <v>31.01.05U</v>
          </cell>
          <cell r="D222" t="str">
            <v>FALTA</v>
          </cell>
          <cell r="E222" t="str">
            <v>CONSERTO DE RAMAIS PREDIAIS DE ÁGUA DANIFICADOS DURANTE EXECUÇÃO DAS OBRAS.</v>
          </cell>
          <cell r="F222" t="str">
            <v>UN</v>
          </cell>
          <cell r="G222">
            <v>11</v>
          </cell>
          <cell r="H222">
            <v>1</v>
          </cell>
          <cell r="I222">
            <v>0.25509999999999999</v>
          </cell>
          <cell r="J222">
            <v>19.66</v>
          </cell>
          <cell r="K222">
            <v>24.67</v>
          </cell>
          <cell r="L222">
            <v>0.2069</v>
          </cell>
          <cell r="M222">
            <v>21.14</v>
          </cell>
          <cell r="N222">
            <v>25.51</v>
          </cell>
          <cell r="O222">
            <v>271.37</v>
          </cell>
          <cell r="P222">
            <v>280.61</v>
          </cell>
        </row>
        <row r="223">
          <cell r="A223" t="str">
            <v>4.2.5</v>
          </cell>
          <cell r="B223" t="str">
            <v>COMPESA 2024.2</v>
          </cell>
          <cell r="C223" t="str">
            <v>31.08.09U</v>
          </cell>
          <cell r="D223" t="str">
            <v>FALTA</v>
          </cell>
          <cell r="E223" t="str">
            <v>CONSERTO DE RAMAIS PREDIAIS DE ESGOTO DANIFICADOS DURANTE EXECUÇÃO DAS OBRAS.</v>
          </cell>
          <cell r="F223" t="str">
            <v>UN</v>
          </cell>
          <cell r="G223">
            <v>11</v>
          </cell>
          <cell r="H223">
            <v>1</v>
          </cell>
          <cell r="I223">
            <v>0.25509999999999999</v>
          </cell>
          <cell r="J223">
            <v>45.87</v>
          </cell>
          <cell r="K223">
            <v>57.57</v>
          </cell>
          <cell r="L223">
            <v>0.2069</v>
          </cell>
          <cell r="M223">
            <v>46.65</v>
          </cell>
          <cell r="N223">
            <v>56.3</v>
          </cell>
          <cell r="O223">
            <v>633.27</v>
          </cell>
          <cell r="P223">
            <v>619.29999999999995</v>
          </cell>
        </row>
        <row r="224">
          <cell r="A224" t="str">
            <v>4.3</v>
          </cell>
          <cell r="E224" t="str">
            <v>MOBILIZAÇÃO</v>
          </cell>
          <cell r="O224">
            <v>3090.18</v>
          </cell>
          <cell r="P224">
            <v>3002.46</v>
          </cell>
        </row>
        <row r="225">
          <cell r="A225" t="str">
            <v>4.3.1</v>
          </cell>
          <cell r="B225" t="str">
            <v>COMPOSIÇÃO</v>
          </cell>
          <cell r="C225" t="str">
            <v>CPU 004</v>
          </cell>
          <cell r="D225" t="str">
            <v>FALTA</v>
          </cell>
          <cell r="E225" t="str">
            <v>MOBILIZAÇÃO DE MAQUINAS E EQUIPAMENTOS - PAVIMENTAÇÃO EM PARALELEPÍPEDO E/OU INTERTRAVADO</v>
          </cell>
          <cell r="F225" t="str">
            <v>UN</v>
          </cell>
          <cell r="G225">
            <v>6</v>
          </cell>
          <cell r="H225">
            <v>1</v>
          </cell>
          <cell r="I225">
            <v>0.25509999999999999</v>
          </cell>
          <cell r="J225">
            <v>410.35</v>
          </cell>
          <cell r="K225">
            <v>515.03</v>
          </cell>
          <cell r="L225">
            <v>0.2069</v>
          </cell>
          <cell r="M225">
            <v>414.63</v>
          </cell>
          <cell r="N225">
            <v>500.41</v>
          </cell>
          <cell r="O225">
            <v>3090.18</v>
          </cell>
          <cell r="P225">
            <v>3002.46</v>
          </cell>
        </row>
        <row r="226">
          <cell r="A226" t="str">
            <v>4.4</v>
          </cell>
          <cell r="E226" t="str">
            <v>DESMOBILIZAÇÃO</v>
          </cell>
          <cell r="O226">
            <v>3090.18</v>
          </cell>
          <cell r="P226">
            <v>3002.46</v>
          </cell>
        </row>
        <row r="227">
          <cell r="A227" t="str">
            <v>4.4.1</v>
          </cell>
          <cell r="B227" t="str">
            <v>COMPOSIÇÃO</v>
          </cell>
          <cell r="C227" t="str">
            <v>CPU 005</v>
          </cell>
          <cell r="D227" t="str">
            <v>FALTA</v>
          </cell>
          <cell r="E227" t="str">
            <v>DESMOBILIZAÇÃO DE MAQUINAS E EQUIPAMENTOS - PAVIMENTAÇÃO EM PARALELEPÍPEDO E/OU INTERTRAVADO</v>
          </cell>
          <cell r="F227" t="str">
            <v>UN</v>
          </cell>
          <cell r="G227">
            <v>6</v>
          </cell>
          <cell r="H227">
            <v>1</v>
          </cell>
          <cell r="I227">
            <v>0.25509999999999999</v>
          </cell>
          <cell r="J227">
            <v>410.35</v>
          </cell>
          <cell r="K227">
            <v>515.03</v>
          </cell>
          <cell r="L227">
            <v>0.2069</v>
          </cell>
          <cell r="M227">
            <v>414.63</v>
          </cell>
          <cell r="N227">
            <v>500.41</v>
          </cell>
          <cell r="O227">
            <v>3090.18</v>
          </cell>
          <cell r="P227">
            <v>3002.46</v>
          </cell>
        </row>
        <row r="228">
          <cell r="A228" t="str">
            <v>4.5</v>
          </cell>
          <cell r="E228" t="str">
            <v>MOVIMENTAÇÃO DE TERRA</v>
          </cell>
          <cell r="O228">
            <v>191164</v>
          </cell>
          <cell r="P228">
            <v>184849.83</v>
          </cell>
        </row>
        <row r="229">
          <cell r="A229" t="str">
            <v>4.5.1</v>
          </cell>
          <cell r="B229" t="str">
            <v>SICRO OUTUBRO / 2025</v>
          </cell>
          <cell r="C229">
            <v>5502114</v>
          </cell>
          <cell r="D229" t="str">
            <v>FALTA</v>
          </cell>
          <cell r="E229" t="str">
            <v>ESCAVAÇÃO, CARGA E TRANSPORTE DE MATERIAL DE 1ª CATEGORIA - DMT DE 1.000 A 1.200 M - CAMINHO DE SERVIÇO EM LEITO NATURAL - COM ESCAVADEIRA E CAMINHÃO BASCULANTE DE 14 M³</v>
          </cell>
          <cell r="F229" t="str">
            <v>M³</v>
          </cell>
          <cell r="G229">
            <v>1756.05</v>
          </cell>
          <cell r="H229">
            <v>1</v>
          </cell>
          <cell r="I229">
            <v>0.25509999999999999</v>
          </cell>
          <cell r="J229">
            <v>8.41</v>
          </cell>
          <cell r="K229">
            <v>10.55</v>
          </cell>
          <cell r="L229">
            <v>0.2069</v>
          </cell>
          <cell r="M229">
            <v>8.5</v>
          </cell>
          <cell r="N229">
            <v>10.25</v>
          </cell>
          <cell r="O229">
            <v>18526.32</v>
          </cell>
          <cell r="P229">
            <v>17999.509999999998</v>
          </cell>
        </row>
        <row r="230">
          <cell r="A230" t="str">
            <v>4.5.2</v>
          </cell>
          <cell r="B230" t="str">
            <v>SICRO OUTUBRO / 2025</v>
          </cell>
          <cell r="C230">
            <v>4413942</v>
          </cell>
          <cell r="D230" t="str">
            <v>514993 - 2</v>
          </cell>
          <cell r="E230" t="str">
            <v>ESPALHAMENTO DE MATERIAL EM BOTA-FORA</v>
          </cell>
          <cell r="F230" t="str">
            <v>M³</v>
          </cell>
          <cell r="G230">
            <v>1756.05</v>
          </cell>
          <cell r="H230">
            <v>1</v>
          </cell>
          <cell r="I230">
            <v>0.25509999999999999</v>
          </cell>
          <cell r="J230">
            <v>2.69</v>
          </cell>
          <cell r="K230">
            <v>3.37</v>
          </cell>
          <cell r="L230">
            <v>0.2069</v>
          </cell>
          <cell r="M230">
            <v>2.72</v>
          </cell>
          <cell r="N230">
            <v>3.28</v>
          </cell>
          <cell r="O230">
            <v>5917.88</v>
          </cell>
          <cell r="P230">
            <v>5759.84</v>
          </cell>
        </row>
        <row r="231">
          <cell r="A231" t="str">
            <v>4.5.3</v>
          </cell>
          <cell r="B231" t="str">
            <v>SICRO OUTUBRO / 2025</v>
          </cell>
          <cell r="C231">
            <v>4011227</v>
          </cell>
          <cell r="D231" t="str">
            <v>514979 - 7</v>
          </cell>
          <cell r="E231" t="str">
            <v>SUB-BASE DE SOLO ESTABILIZADO GRANULOMETRICAMENTE SEM MISTURA COM MATERIAL DE JAZIDA - 100% PROCTOR INTERMEDIÁRIO</v>
          </cell>
          <cell r="F231" t="str">
            <v>M³</v>
          </cell>
          <cell r="G231">
            <v>122.39</v>
          </cell>
          <cell r="H231">
            <v>1</v>
          </cell>
          <cell r="I231">
            <v>0.25509999999999999</v>
          </cell>
          <cell r="J231">
            <v>15.23</v>
          </cell>
          <cell r="K231">
            <v>19.11</v>
          </cell>
          <cell r="L231">
            <v>0.2069</v>
          </cell>
          <cell r="M231">
            <v>15.42</v>
          </cell>
          <cell r="N231">
            <v>18.61</v>
          </cell>
          <cell r="O231">
            <v>2338.87</v>
          </cell>
          <cell r="P231">
            <v>2277.67</v>
          </cell>
        </row>
        <row r="232">
          <cell r="A232" t="str">
            <v>4.5.4</v>
          </cell>
          <cell r="B232" t="str">
            <v>SINAPI DEZEMBRO 2025</v>
          </cell>
          <cell r="C232">
            <v>98525</v>
          </cell>
          <cell r="D232" t="str">
            <v>FALTA</v>
          </cell>
          <cell r="E232" t="str">
            <v>LIMPEZA MECANIZADA DE CAMADA VEGETAL, VEGETAÇÃO E PEQUENAS ÁRVORES (DIÂMETRO DE TRONCO MENOR QUE 0,20 M), COM TRATOR DE ESTEIRAS. AF_03/2024</v>
          </cell>
          <cell r="F232" t="str">
            <v>M2</v>
          </cell>
          <cell r="G232">
            <v>11707.04</v>
          </cell>
          <cell r="H232">
            <v>1</v>
          </cell>
          <cell r="I232">
            <v>0.25509999999999999</v>
          </cell>
          <cell r="J232">
            <v>0.65</v>
          </cell>
          <cell r="K232">
            <v>0.81</v>
          </cell>
          <cell r="L232">
            <v>0.2069</v>
          </cell>
          <cell r="M232">
            <v>0.67</v>
          </cell>
          <cell r="N232">
            <v>0.8</v>
          </cell>
          <cell r="O232">
            <v>9482.7000000000007</v>
          </cell>
          <cell r="P232">
            <v>9365.6299999999992</v>
          </cell>
        </row>
        <row r="233">
          <cell r="A233" t="str">
            <v>4.5.5</v>
          </cell>
          <cell r="B233" t="str">
            <v>SINAPI DEZEMBRO 2025</v>
          </cell>
          <cell r="C233">
            <v>100979</v>
          </cell>
          <cell r="D233" t="str">
            <v>FALTA</v>
          </cell>
          <cell r="E233" t="str">
            <v>CARGA, MANOBRA E DESCARGA DE SOLOS E MATERIAIS GRANULARES EM CAMINHÃO BASCULANTE 14 M³ - CARGA COM ESCAVADEIRA HIDRÁULICA (CAÇAMBA DE 1,20 M³ / 155 HP) E DESCARGA LIVRE (UNIDADE: M3). AF_07/2020</v>
          </cell>
          <cell r="F233" t="str">
            <v>M3</v>
          </cell>
          <cell r="G233">
            <v>3043.83</v>
          </cell>
          <cell r="H233">
            <v>1</v>
          </cell>
          <cell r="I233">
            <v>0.25509999999999999</v>
          </cell>
          <cell r="J233">
            <v>6.66</v>
          </cell>
          <cell r="K233">
            <v>8.35</v>
          </cell>
          <cell r="L233">
            <v>0.2069</v>
          </cell>
          <cell r="M233">
            <v>6.74</v>
          </cell>
          <cell r="N233">
            <v>8.1300000000000008</v>
          </cell>
          <cell r="O233">
            <v>25415.98</v>
          </cell>
          <cell r="P233">
            <v>24746.33</v>
          </cell>
        </row>
        <row r="234">
          <cell r="A234" t="str">
            <v>4.5.6</v>
          </cell>
          <cell r="B234" t="str">
            <v>SINAPI DEZEMBRO 2025</v>
          </cell>
          <cell r="C234">
            <v>95876</v>
          </cell>
          <cell r="D234" t="str">
            <v>FALTA</v>
          </cell>
          <cell r="E234" t="str">
            <v>TRANSPORTE COM CAMINHÃO BASCULANTE DE 14 M³, EM VIA URBANA PAVIMENTADA, DMT ATÉ 30 KM (UNIDADE: M3XKM). AF_07/2020</v>
          </cell>
          <cell r="F234" t="str">
            <v>M3XKM</v>
          </cell>
          <cell r="G234">
            <v>45657.45</v>
          </cell>
          <cell r="H234">
            <v>1</v>
          </cell>
          <cell r="I234">
            <v>0.25509999999999999</v>
          </cell>
          <cell r="J234">
            <v>2.16</v>
          </cell>
          <cell r="K234">
            <v>2.71</v>
          </cell>
          <cell r="L234">
            <v>0.2069</v>
          </cell>
          <cell r="M234">
            <v>2.17</v>
          </cell>
          <cell r="N234">
            <v>2.61</v>
          </cell>
          <cell r="O234">
            <v>123731.68</v>
          </cell>
          <cell r="P234">
            <v>119165.94</v>
          </cell>
        </row>
        <row r="235">
          <cell r="A235" t="str">
            <v>4.5.7</v>
          </cell>
          <cell r="B235" t="str">
            <v>ORSE NOVEMBRO / 2025</v>
          </cell>
          <cell r="C235">
            <v>4268</v>
          </cell>
          <cell r="D235" t="str">
            <v>FALTA</v>
          </cell>
          <cell r="E235" t="str">
            <v>REMOÇÃO DE ÁRVORE, PORTE MÉDIO, COM UTILIZAÇÃO DE RETRO-ESCAVADEIRA</v>
          </cell>
          <cell r="F235" t="str">
            <v>UN</v>
          </cell>
          <cell r="G235">
            <v>1</v>
          </cell>
          <cell r="H235">
            <v>1</v>
          </cell>
          <cell r="I235">
            <v>0.25509999999999999</v>
          </cell>
          <cell r="J235">
            <v>106.85</v>
          </cell>
          <cell r="K235">
            <v>134.1</v>
          </cell>
          <cell r="L235">
            <v>0.2069</v>
          </cell>
          <cell r="M235">
            <v>106.85</v>
          </cell>
          <cell r="N235">
            <v>128.94999999999999</v>
          </cell>
          <cell r="O235">
            <v>134.1</v>
          </cell>
          <cell r="P235">
            <v>128.94999999999999</v>
          </cell>
        </row>
        <row r="236">
          <cell r="A236" t="str">
            <v>4.5.8</v>
          </cell>
          <cell r="B236" t="str">
            <v>COMPOSIÇÃO</v>
          </cell>
          <cell r="C236" t="str">
            <v>CPU 016</v>
          </cell>
          <cell r="D236" t="str">
            <v>FALTA</v>
          </cell>
          <cell r="E236" t="str">
            <v>AQUISIÇÃO DE MATERIAL DE JAZIDA PARA EXECUÇÃO DA SUB-BASE</v>
          </cell>
          <cell r="F236" t="str">
            <v>M3</v>
          </cell>
          <cell r="G236">
            <v>122.39</v>
          </cell>
          <cell r="H236">
            <v>5</v>
          </cell>
          <cell r="I236">
            <v>0.184</v>
          </cell>
          <cell r="J236">
            <v>38.76</v>
          </cell>
          <cell r="K236">
            <v>45.89</v>
          </cell>
          <cell r="L236">
            <v>0.13969999999999999</v>
          </cell>
          <cell r="M236">
            <v>38.76</v>
          </cell>
          <cell r="N236">
            <v>44.17</v>
          </cell>
          <cell r="O236">
            <v>5616.47</v>
          </cell>
          <cell r="P236">
            <v>5405.96</v>
          </cell>
        </row>
        <row r="237">
          <cell r="A237" t="str">
            <v>4.6</v>
          </cell>
          <cell r="E237" t="str">
            <v>PAVIMENTAÇÃO EM INTERTRAVADO</v>
          </cell>
          <cell r="O237">
            <v>1866356.14</v>
          </cell>
          <cell r="P237">
            <v>1816161.24</v>
          </cell>
        </row>
        <row r="238">
          <cell r="A238" t="str">
            <v>4.6.1</v>
          </cell>
          <cell r="B238" t="str">
            <v>SINAPI DEZEMBRO 2025</v>
          </cell>
          <cell r="C238">
            <v>100576</v>
          </cell>
          <cell r="D238" t="str">
            <v>FALTA</v>
          </cell>
          <cell r="E238" t="str">
            <v>REGULARIZAÇÃO E COMPACTAÇÃO DE SUBLEITO DE SOLO PREDOMINANTEMENTE ARGILOSO, PARA OBRAS DE CONSTRUÇÃO DE PAVIMENTOS. AF_09/2024</v>
          </cell>
          <cell r="F238" t="str">
            <v>M2</v>
          </cell>
          <cell r="G238">
            <v>11707.04</v>
          </cell>
          <cell r="H238">
            <v>1</v>
          </cell>
          <cell r="I238">
            <v>0.25509999999999999</v>
          </cell>
          <cell r="J238">
            <v>2.69</v>
          </cell>
          <cell r="K238">
            <v>3.37</v>
          </cell>
          <cell r="L238">
            <v>0.2069</v>
          </cell>
          <cell r="M238">
            <v>2.77</v>
          </cell>
          <cell r="N238">
            <v>3.34</v>
          </cell>
          <cell r="O238">
            <v>39452.720000000001</v>
          </cell>
          <cell r="P238">
            <v>39101.51</v>
          </cell>
        </row>
        <row r="239">
          <cell r="A239" t="str">
            <v>4.6.2</v>
          </cell>
          <cell r="B239" t="str">
            <v>SICRO OUTUBRO / 2025</v>
          </cell>
          <cell r="C239">
            <v>4011300</v>
          </cell>
          <cell r="D239" t="str">
            <v>608284 - 0</v>
          </cell>
          <cell r="E239" t="str">
            <v>SUB-BASE DE SOLO MELHORADO COM 3% DE CIMENTO E MISTURA NA PISTA COM MATERIAL DE JAZIDA - 100% PROCTOR INTERMEDIÁRIO</v>
          </cell>
          <cell r="F239" t="str">
            <v>M³</v>
          </cell>
          <cell r="G239">
            <v>611.95000000000005</v>
          </cell>
          <cell r="H239">
            <v>1</v>
          </cell>
          <cell r="I239">
            <v>0.25509999999999999</v>
          </cell>
          <cell r="J239">
            <v>60.81</v>
          </cell>
          <cell r="K239">
            <v>76.319999999999993</v>
          </cell>
          <cell r="L239">
            <v>0.2069</v>
          </cell>
          <cell r="M239">
            <v>61.16</v>
          </cell>
          <cell r="N239">
            <v>73.81</v>
          </cell>
          <cell r="O239">
            <v>46704.02</v>
          </cell>
          <cell r="P239">
            <v>45168.02</v>
          </cell>
        </row>
        <row r="240">
          <cell r="A240" t="str">
            <v>4.6.3</v>
          </cell>
          <cell r="B240" t="str">
            <v>SINAPI DEZEMBRO 2025</v>
          </cell>
          <cell r="C240">
            <v>96396</v>
          </cell>
          <cell r="D240" t="str">
            <v>FALTA</v>
          </cell>
          <cell r="E240" t="str">
            <v>CONSTRUÇÃO DE BASE E SUB-BASE PARA PAVIMENTAÇÃO DE BRITA GRADUADA SIMPLES, COM ESPESSURA DE 15 CM - EXCLUSIVE CARGA E TRANSPORTE. AF_09/2024</v>
          </cell>
          <cell r="F240" t="str">
            <v>M3</v>
          </cell>
          <cell r="G240">
            <v>1170.7</v>
          </cell>
          <cell r="H240">
            <v>1</v>
          </cell>
          <cell r="I240">
            <v>0.25509999999999999</v>
          </cell>
          <cell r="J240">
            <v>174.98</v>
          </cell>
          <cell r="K240">
            <v>219.61</v>
          </cell>
          <cell r="L240">
            <v>0.2069</v>
          </cell>
          <cell r="M240">
            <v>175.62</v>
          </cell>
          <cell r="N240">
            <v>211.95</v>
          </cell>
          <cell r="O240">
            <v>257097.42</v>
          </cell>
          <cell r="P240">
            <v>248129.86</v>
          </cell>
        </row>
        <row r="241">
          <cell r="A241" t="str">
            <v>4.6.4</v>
          </cell>
          <cell r="B241" t="str">
            <v>SINAPI DEZEMBRO 2025</v>
          </cell>
          <cell r="C241">
            <v>100975</v>
          </cell>
          <cell r="D241" t="str">
            <v>FALTA</v>
          </cell>
          <cell r="E241" t="str">
            <v>CARGA, MANOBRA E DESCARGA DE SOLOS E MATERIAIS GRANULARES EM CAMINHÃO BASCULANTE 14 M³ - CARGA COM PÁ CARREGADEIRA (CAÇAMBA DE 1,7 A 2,8 M³ / 128 HP) E DESCARGA LIVRE (UNIDADE: M3). AF_07/2020</v>
          </cell>
          <cell r="F241" t="str">
            <v>M3</v>
          </cell>
          <cell r="G241">
            <v>1905.04</v>
          </cell>
          <cell r="H241">
            <v>1</v>
          </cell>
          <cell r="I241">
            <v>0.25509999999999999</v>
          </cell>
          <cell r="J241">
            <v>8.4700000000000006</v>
          </cell>
          <cell r="K241">
            <v>10.63</v>
          </cell>
          <cell r="L241">
            <v>0.2069</v>
          </cell>
          <cell r="M241">
            <v>8.59</v>
          </cell>
          <cell r="N241">
            <v>10.36</v>
          </cell>
          <cell r="O241">
            <v>20250.57</v>
          </cell>
          <cell r="P241">
            <v>19736.21</v>
          </cell>
        </row>
        <row r="242">
          <cell r="A242" t="str">
            <v>4.6.5</v>
          </cell>
          <cell r="B242" t="str">
            <v>SINAPI DEZEMBRO 2025</v>
          </cell>
          <cell r="C242">
            <v>93593</v>
          </cell>
          <cell r="D242" t="str">
            <v>FALTA</v>
          </cell>
          <cell r="E242" t="str">
            <v>TRANSPORTE COM CAMINHÃO BASCULANTE DE 14 M³, EM VIA URBANA PAVIMENTADA, ADICIONAL PARA DMT EXCEDENTE A 30 KM (UNIDADE: M3XKM). AF_07/2020</v>
          </cell>
          <cell r="F242" t="str">
            <v>M3XKM</v>
          </cell>
          <cell r="G242">
            <v>206015.99</v>
          </cell>
          <cell r="H242">
            <v>1</v>
          </cell>
          <cell r="I242">
            <v>0.25509999999999999</v>
          </cell>
          <cell r="J242">
            <v>0.87</v>
          </cell>
          <cell r="K242">
            <v>1.0900000000000001</v>
          </cell>
          <cell r="L242">
            <v>0.2069</v>
          </cell>
          <cell r="M242">
            <v>0.87</v>
          </cell>
          <cell r="N242">
            <v>1.05</v>
          </cell>
          <cell r="O242">
            <v>224557.42</v>
          </cell>
          <cell r="P242">
            <v>216316.78</v>
          </cell>
        </row>
        <row r="243">
          <cell r="A243" t="str">
            <v>4.6.6</v>
          </cell>
          <cell r="B243" t="str">
            <v>SINAPI DEZEMBRO 2025</v>
          </cell>
          <cell r="C243">
            <v>95876</v>
          </cell>
          <cell r="D243" t="str">
            <v>FALTA</v>
          </cell>
          <cell r="E243" t="str">
            <v>TRANSPORTE COM CAMINHÃO BASCULANTE DE 14 M³, EM VIA URBANA PAVIMENTADA, DMT ATÉ 30 KM (UNIDADE: M3XKM). AF_07/2020</v>
          </cell>
          <cell r="F243" t="str">
            <v>M3XKM</v>
          </cell>
          <cell r="G243">
            <v>22890.66</v>
          </cell>
          <cell r="H243">
            <v>1</v>
          </cell>
          <cell r="I243">
            <v>0.25509999999999999</v>
          </cell>
          <cell r="J243">
            <v>2.16</v>
          </cell>
          <cell r="K243">
            <v>2.71</v>
          </cell>
          <cell r="L243">
            <v>0.2069</v>
          </cell>
          <cell r="M243">
            <v>2.17</v>
          </cell>
          <cell r="N243">
            <v>2.61</v>
          </cell>
          <cell r="O243">
            <v>62033.68</v>
          </cell>
          <cell r="P243">
            <v>59744.62</v>
          </cell>
        </row>
        <row r="244">
          <cell r="A244" t="str">
            <v>4.6.7</v>
          </cell>
          <cell r="B244" t="str">
            <v>SINAPI DEZEMBRO 2025</v>
          </cell>
          <cell r="C244">
            <v>92398</v>
          </cell>
          <cell r="D244" t="str">
            <v>FALTA</v>
          </cell>
          <cell r="E244" t="str">
            <v>EXECUÇÃO DE PAVIMENTO EM PISO INTERTRAVADO, COM BLOCO RETANGULAR COR NATURAL DE 20 X 10 CM, ESPESSURA 8 CM. AF_10/2022</v>
          </cell>
          <cell r="F244" t="str">
            <v>M2</v>
          </cell>
          <cell r="G244">
            <v>3310.04</v>
          </cell>
          <cell r="H244">
            <v>1</v>
          </cell>
          <cell r="I244">
            <v>0.25509999999999999</v>
          </cell>
          <cell r="J244">
            <v>87.16</v>
          </cell>
          <cell r="K244">
            <v>109.39</v>
          </cell>
          <cell r="L244">
            <v>0.2069</v>
          </cell>
          <cell r="M244">
            <v>88.27</v>
          </cell>
          <cell r="N244">
            <v>106.53</v>
          </cell>
          <cell r="O244">
            <v>362085.27</v>
          </cell>
          <cell r="P244">
            <v>352618.56</v>
          </cell>
        </row>
        <row r="245">
          <cell r="A245" t="str">
            <v>4.6.8</v>
          </cell>
          <cell r="B245" t="str">
            <v>SINAPI DEZEMBRO 2025</v>
          </cell>
          <cell r="C245">
            <v>92400</v>
          </cell>
          <cell r="D245" t="str">
            <v>FALTA</v>
          </cell>
          <cell r="E245" t="str">
            <v>EXECUÇÃO DE PAVIMENTO EM PISO INTERTRAVADO, COM BLOCO RETANGULAR DE 20 X 10 CM, ESPESSURA 10 CM. AF_10/2022</v>
          </cell>
          <cell r="F245" t="str">
            <v>M2</v>
          </cell>
          <cell r="G245">
            <v>3785.16</v>
          </cell>
          <cell r="H245">
            <v>1</v>
          </cell>
          <cell r="I245">
            <v>0.25509999999999999</v>
          </cell>
          <cell r="J245">
            <v>101.23</v>
          </cell>
          <cell r="K245">
            <v>127.05</v>
          </cell>
          <cell r="L245">
            <v>0.2069</v>
          </cell>
          <cell r="M245">
            <v>102.6</v>
          </cell>
          <cell r="N245">
            <v>123.82</v>
          </cell>
          <cell r="O245">
            <v>480904.57</v>
          </cell>
          <cell r="P245">
            <v>468678.51</v>
          </cell>
        </row>
        <row r="246">
          <cell r="A246" t="str">
            <v>4.6.9</v>
          </cell>
          <cell r="B246" t="str">
            <v>SINAPI DEZEMBRO 2025</v>
          </cell>
          <cell r="C246">
            <v>94281</v>
          </cell>
          <cell r="D246" t="str">
            <v>FALTA</v>
          </cell>
          <cell r="E246" t="str">
            <v>EXECUÇÃO DE SARJETA DE CONCRETO USINADO, MOLDADA IN LOCO EM TRECHO RETO, 30 CM BASE X 15 CM ALTURA. AF_01/2024</v>
          </cell>
          <cell r="F246" t="str">
            <v>M</v>
          </cell>
          <cell r="G246">
            <v>2128.5500000000002</v>
          </cell>
          <cell r="H246">
            <v>1</v>
          </cell>
          <cell r="I246">
            <v>0.25509999999999999</v>
          </cell>
          <cell r="J246">
            <v>45.01</v>
          </cell>
          <cell r="K246">
            <v>56.49</v>
          </cell>
          <cell r="L246">
            <v>0.2069</v>
          </cell>
          <cell r="M246">
            <v>46.07</v>
          </cell>
          <cell r="N246">
            <v>55.6</v>
          </cell>
          <cell r="O246">
            <v>120241.78</v>
          </cell>
          <cell r="P246">
            <v>118347.38</v>
          </cell>
        </row>
        <row r="247">
          <cell r="A247" t="str">
            <v>4.6.10</v>
          </cell>
          <cell r="B247" t="str">
            <v>SINAPI DEZEMBRO 2025</v>
          </cell>
          <cell r="C247">
            <v>94282</v>
          </cell>
          <cell r="D247" t="str">
            <v>FALTA</v>
          </cell>
          <cell r="E247" t="str">
            <v>EXECUÇÃO DE SARJETA DE CONCRETO USINADO, MOLDADA IN LOCO EM TRECHO CURVO, 30 CM BASE X 15 CM ALTURA. AF_01/2024</v>
          </cell>
          <cell r="F247" t="str">
            <v>M</v>
          </cell>
          <cell r="G247">
            <v>236.5</v>
          </cell>
          <cell r="H247">
            <v>1</v>
          </cell>
          <cell r="I247">
            <v>0.25509999999999999</v>
          </cell>
          <cell r="J247">
            <v>52.41</v>
          </cell>
          <cell r="K247">
            <v>65.77</v>
          </cell>
          <cell r="L247">
            <v>0.2069</v>
          </cell>
          <cell r="M247">
            <v>54.11</v>
          </cell>
          <cell r="N247">
            <v>65.3</v>
          </cell>
          <cell r="O247">
            <v>15554.6</v>
          </cell>
          <cell r="P247">
            <v>15443.45</v>
          </cell>
        </row>
        <row r="248">
          <cell r="A248" t="str">
            <v>4.6.11</v>
          </cell>
          <cell r="B248" t="str">
            <v>SINAPI DEZEMBRO 2025</v>
          </cell>
          <cell r="C248">
            <v>94273</v>
          </cell>
          <cell r="D248" t="str">
            <v>440498 - 0</v>
          </cell>
          <cell r="E248" t="str">
            <v>ASSENTAMENTO DE GUIA (MEIO-FIO) EM TRECHO RETO, CONFECCIONADA EM CONCRETO PRÉ-FABRICADO, DIMENSÕES 100X15X13X30 CM (COMPRIMENTO X BASE INFERIOR X BASE SUPERIOR X ALTURA). AF_01/2024</v>
          </cell>
          <cell r="F248" t="str">
            <v>M</v>
          </cell>
          <cell r="G248">
            <v>2838.06</v>
          </cell>
          <cell r="H248">
            <v>1</v>
          </cell>
          <cell r="I248">
            <v>0.25509999999999999</v>
          </cell>
          <cell r="J248">
            <v>51.62</v>
          </cell>
          <cell r="K248">
            <v>64.78</v>
          </cell>
          <cell r="L248">
            <v>0.2069</v>
          </cell>
          <cell r="M248">
            <v>52.62</v>
          </cell>
          <cell r="N248">
            <v>63.5</v>
          </cell>
          <cell r="O248">
            <v>183849.52</v>
          </cell>
          <cell r="P248">
            <v>180216.81</v>
          </cell>
        </row>
        <row r="249">
          <cell r="A249" t="str">
            <v>4.6.12</v>
          </cell>
          <cell r="B249" t="str">
            <v>SINAPI DEZEMBRO 2025</v>
          </cell>
          <cell r="C249">
            <v>94274</v>
          </cell>
          <cell r="D249" t="str">
            <v>FALTA</v>
          </cell>
          <cell r="E249" t="str">
            <v>ASSENTAMENTO DE GUIA (MEIO-FIO) EM TRECHO CURVO, CONFECCIONADA EM CONCRETO PRÉ-FABRICADO, DIMENSÕES 100X15X13X30 CM (COMPRIMENTO X BASE INFERIOR X BASE SUPERIOR X ALTURA). AF_01/2024</v>
          </cell>
          <cell r="F249" t="str">
            <v>M</v>
          </cell>
          <cell r="G249">
            <v>236.5</v>
          </cell>
          <cell r="H249">
            <v>1</v>
          </cell>
          <cell r="I249">
            <v>0.25509999999999999</v>
          </cell>
          <cell r="J249">
            <v>54.42</v>
          </cell>
          <cell r="K249">
            <v>68.3</v>
          </cell>
          <cell r="L249">
            <v>0.2069</v>
          </cell>
          <cell r="M249">
            <v>55.66</v>
          </cell>
          <cell r="N249">
            <v>67.17</v>
          </cell>
          <cell r="O249">
            <v>16152.95</v>
          </cell>
          <cell r="P249">
            <v>15885.7</v>
          </cell>
        </row>
        <row r="250">
          <cell r="A250" t="str">
            <v>4.6.13</v>
          </cell>
          <cell r="B250" t="str">
            <v>SINAPI DEZEMBRO 2025</v>
          </cell>
          <cell r="C250">
            <v>102498</v>
          </cell>
          <cell r="D250" t="str">
            <v>FALTA</v>
          </cell>
          <cell r="E250" t="str">
            <v>PINTURA DE MEIO-FIO COM TINTA BRANCA A BASE DE CAL (CAIAÇÃO). AF_05/2021</v>
          </cell>
          <cell r="F250" t="str">
            <v>M</v>
          </cell>
          <cell r="G250">
            <v>2365.0500000000002</v>
          </cell>
          <cell r="H250">
            <v>1</v>
          </cell>
          <cell r="I250">
            <v>0.25509999999999999</v>
          </cell>
          <cell r="J250">
            <v>1.72</v>
          </cell>
          <cell r="K250">
            <v>2.15</v>
          </cell>
          <cell r="L250">
            <v>0.2069</v>
          </cell>
          <cell r="M250">
            <v>1.84</v>
          </cell>
          <cell r="N250">
            <v>2.2200000000000002</v>
          </cell>
          <cell r="O250">
            <v>5084.8500000000004</v>
          </cell>
          <cell r="P250">
            <v>5250.41</v>
          </cell>
        </row>
        <row r="251">
          <cell r="A251" t="str">
            <v>4.6.14</v>
          </cell>
          <cell r="B251" t="str">
            <v>SICRO OUTUBRO / 2025</v>
          </cell>
          <cell r="C251">
            <v>4915708</v>
          </cell>
          <cell r="D251" t="str">
            <v>498786 - 1</v>
          </cell>
          <cell r="E251" t="str">
            <v>LIMPEZA DE SARJETA E MEIO-FIO</v>
          </cell>
          <cell r="F251" t="str">
            <v>M</v>
          </cell>
          <cell r="G251">
            <v>4730.1000000000004</v>
          </cell>
          <cell r="H251">
            <v>1</v>
          </cell>
          <cell r="I251">
            <v>0.25509999999999999</v>
          </cell>
          <cell r="J251">
            <v>0.73</v>
          </cell>
          <cell r="K251">
            <v>0.91</v>
          </cell>
          <cell r="L251">
            <v>0.2069</v>
          </cell>
          <cell r="M251">
            <v>0.79</v>
          </cell>
          <cell r="N251">
            <v>0.95</v>
          </cell>
          <cell r="O251">
            <v>4304.3900000000003</v>
          </cell>
          <cell r="P251">
            <v>4493.59</v>
          </cell>
        </row>
        <row r="252">
          <cell r="A252" t="str">
            <v>4.6.15</v>
          </cell>
          <cell r="B252" t="str">
            <v>COMPOSIÇÃO</v>
          </cell>
          <cell r="C252" t="str">
            <v>CPU 016</v>
          </cell>
          <cell r="D252" t="str">
            <v>FALTA</v>
          </cell>
          <cell r="E252" t="str">
            <v>AQUISIÇÃO DE MATERIAL DE JAZIDA PARA EXECUÇÃO DA SUB-BASE</v>
          </cell>
          <cell r="F252" t="str">
            <v>M3</v>
          </cell>
          <cell r="G252">
            <v>611.95000000000005</v>
          </cell>
          <cell r="H252">
            <v>5</v>
          </cell>
          <cell r="I252">
            <v>0.184</v>
          </cell>
          <cell r="J252">
            <v>38.76</v>
          </cell>
          <cell r="K252">
            <v>45.89</v>
          </cell>
          <cell r="L252">
            <v>0.13969999999999999</v>
          </cell>
          <cell r="M252">
            <v>38.76</v>
          </cell>
          <cell r="N252">
            <v>44.17</v>
          </cell>
          <cell r="O252">
            <v>28082.38</v>
          </cell>
          <cell r="P252">
            <v>27029.83</v>
          </cell>
        </row>
        <row r="253">
          <cell r="A253" t="str">
            <v>4.7</v>
          </cell>
          <cell r="E253" t="str">
            <v>PASSEIO/PROTEÇÃO DE GUIA</v>
          </cell>
          <cell r="O253">
            <v>441657.61</v>
          </cell>
          <cell r="P253">
            <v>432319.26</v>
          </cell>
        </row>
        <row r="254">
          <cell r="A254" t="str">
            <v>4.7.1</v>
          </cell>
          <cell r="B254" t="str">
            <v>SINAPI DEZEMBRO 2025</v>
          </cell>
          <cell r="C254">
            <v>94342</v>
          </cell>
          <cell r="D254" t="str">
            <v>431162 - 0</v>
          </cell>
          <cell r="E254" t="str">
            <v>ATERRO MANUAL DE VALAS COM AREIA PARA ATERRO. AF_08/2023</v>
          </cell>
          <cell r="F254" t="str">
            <v>M3</v>
          </cell>
          <cell r="G254">
            <v>790.75</v>
          </cell>
          <cell r="H254">
            <v>1</v>
          </cell>
          <cell r="I254">
            <v>0.25509999999999999</v>
          </cell>
          <cell r="J254">
            <v>126.29</v>
          </cell>
          <cell r="K254">
            <v>158.5</v>
          </cell>
          <cell r="L254">
            <v>0.2069</v>
          </cell>
          <cell r="M254">
            <v>128.15</v>
          </cell>
          <cell r="N254">
            <v>154.66</v>
          </cell>
          <cell r="O254">
            <v>125333.87</v>
          </cell>
          <cell r="P254">
            <v>122297.39</v>
          </cell>
        </row>
        <row r="255">
          <cell r="A255" t="str">
            <v>4.7.2</v>
          </cell>
          <cell r="B255" t="str">
            <v>COMPESA 2024.2</v>
          </cell>
          <cell r="C255" t="str">
            <v>02.05.14U</v>
          </cell>
          <cell r="D255" t="str">
            <v>612622 - 7</v>
          </cell>
          <cell r="E255" t="str">
            <v>COMPACTAÇÃO MECÂNICA LEVE EM CAMADAS DE 0,20 M DE ESPESSURA.</v>
          </cell>
          <cell r="F255" t="str">
            <v>M2</v>
          </cell>
          <cell r="G255">
            <v>1986.65</v>
          </cell>
          <cell r="H255">
            <v>1</v>
          </cell>
          <cell r="I255">
            <v>0.25509999999999999</v>
          </cell>
          <cell r="J255">
            <v>0.56999999999999995</v>
          </cell>
          <cell r="K255">
            <v>0.71</v>
          </cell>
          <cell r="L255">
            <v>0.2069</v>
          </cell>
          <cell r="M255">
            <v>0.63</v>
          </cell>
          <cell r="N255">
            <v>0.76</v>
          </cell>
          <cell r="O255">
            <v>1410.52</v>
          </cell>
          <cell r="P255">
            <v>1509.85</v>
          </cell>
        </row>
        <row r="256">
          <cell r="A256" t="str">
            <v>4.7.3</v>
          </cell>
          <cell r="B256" t="str">
            <v>SINAPI DEZEMBRO 2025</v>
          </cell>
          <cell r="C256">
            <v>94968</v>
          </cell>
          <cell r="D256" t="str">
            <v>438843 - 7</v>
          </cell>
          <cell r="E256" t="str">
            <v>CONCRETO MAGRO PARA LASTRO, TRAÇO 1:4,5:4,5 (EM MASSA SECA DE CIMENTO/ AREIA MÉDIA/ BRITA 1) - PREPARO MECÂNICO COM BETONEIRA 600 L. AF_05/2021</v>
          </cell>
          <cell r="F256" t="str">
            <v>M3</v>
          </cell>
          <cell r="G256">
            <v>10.64</v>
          </cell>
          <cell r="H256">
            <v>1</v>
          </cell>
          <cell r="I256">
            <v>0.25509999999999999</v>
          </cell>
          <cell r="J256">
            <v>438.22</v>
          </cell>
          <cell r="K256">
            <v>550</v>
          </cell>
          <cell r="L256">
            <v>0.2069</v>
          </cell>
          <cell r="M256">
            <v>444.42</v>
          </cell>
          <cell r="N256">
            <v>536.37</v>
          </cell>
          <cell r="O256">
            <v>5852</v>
          </cell>
          <cell r="P256">
            <v>5706.97</v>
          </cell>
        </row>
        <row r="257">
          <cell r="A257" t="str">
            <v>4.7.4</v>
          </cell>
          <cell r="B257" t="str">
            <v>SINAPI DEZEMBRO 2025</v>
          </cell>
          <cell r="C257">
            <v>90099</v>
          </cell>
          <cell r="D257" t="str">
            <v>FALTA</v>
          </cell>
          <cell r="E257" t="str">
            <v>ESCAVAÇÃO MECANIZADA DE VALA COM PROF. ATÉ 1,5 M (MÉDIA MONTANTE E JUSANTE/UMA COMPOSIÇÃO POR TRECHO), RETROESCAV. (0,26 M3), LARG. MENOR QUE 0,8 M, EM SOLO DE 1A CATEGORIA, EM LOCAIS COM ALTO NÍVEL DE INTERFERÊNCIA. AF_09/2024</v>
          </cell>
          <cell r="F257" t="str">
            <v>M3</v>
          </cell>
          <cell r="G257">
            <v>74.489999999999995</v>
          </cell>
          <cell r="H257">
            <v>1</v>
          </cell>
          <cell r="I257">
            <v>0.25509999999999999</v>
          </cell>
          <cell r="J257">
            <v>14.61</v>
          </cell>
          <cell r="K257">
            <v>18.329999999999998</v>
          </cell>
          <cell r="L257">
            <v>0.2069</v>
          </cell>
          <cell r="M257">
            <v>15.11</v>
          </cell>
          <cell r="N257">
            <v>18.23</v>
          </cell>
          <cell r="O257">
            <v>1365.4</v>
          </cell>
          <cell r="P257">
            <v>1357.95</v>
          </cell>
        </row>
        <row r="258">
          <cell r="A258" t="str">
            <v>4.7.5</v>
          </cell>
          <cell r="B258" t="str">
            <v>SINAPI DEZEMBRO 2025</v>
          </cell>
          <cell r="C258">
            <v>100975</v>
          </cell>
          <cell r="D258" t="str">
            <v>FALTA</v>
          </cell>
          <cell r="E258" t="str">
            <v>CARGA, MANOBRA E DESCARGA DE SOLOS E MATERIAIS GRANULARES EM CAMINHÃO BASCULANTE 14 M³ - CARGA COM PÁ CARREGADEIRA (CAÇAMBA DE 1,7 A 2,8 M³ / 128 HP) E DESCARGA LIVRE (UNIDADE: M3). AF_07/2020</v>
          </cell>
          <cell r="F258" t="str">
            <v>M3</v>
          </cell>
          <cell r="G258">
            <v>93.11</v>
          </cell>
          <cell r="H258">
            <v>1</v>
          </cell>
          <cell r="I258">
            <v>0.25509999999999999</v>
          </cell>
          <cell r="J258">
            <v>8.4700000000000006</v>
          </cell>
          <cell r="K258">
            <v>10.63</v>
          </cell>
          <cell r="L258">
            <v>0.2069</v>
          </cell>
          <cell r="M258">
            <v>8.59</v>
          </cell>
          <cell r="N258">
            <v>10.36</v>
          </cell>
          <cell r="O258">
            <v>989.75</v>
          </cell>
          <cell r="P258">
            <v>964.61</v>
          </cell>
        </row>
        <row r="259">
          <cell r="A259" t="str">
            <v>4.7.6</v>
          </cell>
          <cell r="B259" t="str">
            <v>SINAPI DEZEMBRO 2025</v>
          </cell>
          <cell r="C259">
            <v>95876</v>
          </cell>
          <cell r="D259" t="str">
            <v>FALTA</v>
          </cell>
          <cell r="E259" t="str">
            <v>TRANSPORTE COM CAMINHÃO BASCULANTE DE 14 M³, EM VIA URBANA PAVIMENTADA, DMT ATÉ 30 KM (UNIDADE: M3XKM). AF_07/2020</v>
          </cell>
          <cell r="F259" t="str">
            <v>M3XKM</v>
          </cell>
          <cell r="G259">
            <v>1396.65</v>
          </cell>
          <cell r="H259">
            <v>1</v>
          </cell>
          <cell r="I259">
            <v>0.25509999999999999</v>
          </cell>
          <cell r="J259">
            <v>2.16</v>
          </cell>
          <cell r="K259">
            <v>2.71</v>
          </cell>
          <cell r="L259">
            <v>0.2069</v>
          </cell>
          <cell r="M259">
            <v>2.17</v>
          </cell>
          <cell r="N259">
            <v>2.61</v>
          </cell>
          <cell r="O259">
            <v>3784.92</v>
          </cell>
          <cell r="P259">
            <v>3645.25</v>
          </cell>
        </row>
        <row r="260">
          <cell r="A260" t="str">
            <v>4.7.7</v>
          </cell>
          <cell r="B260" t="str">
            <v>SINAPI DEZEMBRO 2025</v>
          </cell>
          <cell r="C260">
            <v>93679</v>
          </cell>
          <cell r="D260" t="str">
            <v>445400 - 6</v>
          </cell>
          <cell r="E260" t="str">
            <v>EXECUÇÃO DE PASSEIO EM PISO INTERTRAVADO, COM BLOCO RETANGULAR COLORIDO DE 20 X 10 CM, ESPESSURA 6 CM. AF_10/2022</v>
          </cell>
          <cell r="F260" t="str">
            <v>M2</v>
          </cell>
          <cell r="G260">
            <v>1986.65</v>
          </cell>
          <cell r="H260">
            <v>1</v>
          </cell>
          <cell r="I260">
            <v>0.25509999999999999</v>
          </cell>
          <cell r="J260">
            <v>101.9</v>
          </cell>
          <cell r="K260">
            <v>127.89</v>
          </cell>
          <cell r="L260">
            <v>0.2069</v>
          </cell>
          <cell r="M260">
            <v>103.46</v>
          </cell>
          <cell r="N260">
            <v>124.86</v>
          </cell>
          <cell r="O260">
            <v>254072.66</v>
          </cell>
          <cell r="P260">
            <v>248053.11</v>
          </cell>
        </row>
        <row r="261">
          <cell r="A261" t="str">
            <v>4.7.8</v>
          </cell>
          <cell r="B261" t="str">
            <v>SINAPI DEZEMBRO 2025</v>
          </cell>
          <cell r="C261">
            <v>105004</v>
          </cell>
          <cell r="D261" t="str">
            <v>FALTA</v>
          </cell>
          <cell r="E261" t="str">
            <v>RAMPA DE ACESSIBILIDADE EM CONCRETO MOLDADO IN LOCO, EM CALÇADA NOVA COM LARGURA MENOR À 3,00 M, FCK 25MPA, COM PISO PODOTÁTIL. AF_03/2024</v>
          </cell>
          <cell r="F261" t="str">
            <v>M2</v>
          </cell>
          <cell r="G261">
            <v>306.51</v>
          </cell>
          <cell r="H261">
            <v>1</v>
          </cell>
          <cell r="I261">
            <v>0.25509999999999999</v>
          </cell>
          <cell r="J261">
            <v>126.98</v>
          </cell>
          <cell r="K261">
            <v>159.37</v>
          </cell>
          <cell r="L261">
            <v>0.2069</v>
          </cell>
          <cell r="M261">
            <v>131.88</v>
          </cell>
          <cell r="N261">
            <v>159.16</v>
          </cell>
          <cell r="O261">
            <v>48848.49</v>
          </cell>
          <cell r="P261">
            <v>48784.13</v>
          </cell>
        </row>
        <row r="262">
          <cell r="A262" t="str">
            <v>4.8</v>
          </cell>
          <cell r="E262" t="str">
            <v>DRENAGEM</v>
          </cell>
          <cell r="O262">
            <v>219783.26</v>
          </cell>
          <cell r="P262">
            <v>215087.26</v>
          </cell>
        </row>
        <row r="263">
          <cell r="A263" t="str">
            <v>4.8.1</v>
          </cell>
          <cell r="B263" t="str">
            <v>SINAPI-I DEZEMBRO 2025</v>
          </cell>
          <cell r="C263">
            <v>7761</v>
          </cell>
          <cell r="D263" t="str">
            <v>FALTA</v>
          </cell>
          <cell r="E263" t="str">
            <v>TUBO DE CONCRETO ARMADO PARA AGUAS PLUVIAIS, CLASSE PA-2, COM ENCAIXE PONTA E BOLSA, DIAMETRO NOMINAL DE 400 MM</v>
          </cell>
          <cell r="F263" t="str">
            <v>M</v>
          </cell>
          <cell r="G263">
            <v>59.12</v>
          </cell>
          <cell r="H263">
            <v>5</v>
          </cell>
          <cell r="I263">
            <v>0.184</v>
          </cell>
          <cell r="J263">
            <v>102.68</v>
          </cell>
          <cell r="K263">
            <v>121.57</v>
          </cell>
          <cell r="L263">
            <v>0.13969999999999999</v>
          </cell>
          <cell r="M263">
            <v>102.68</v>
          </cell>
          <cell r="N263">
            <v>117.02</v>
          </cell>
          <cell r="O263">
            <v>7187.21</v>
          </cell>
          <cell r="P263">
            <v>6918.22</v>
          </cell>
        </row>
        <row r="264">
          <cell r="A264" t="str">
            <v>4.8.2</v>
          </cell>
          <cell r="B264" t="str">
            <v>SINAPI DEZEMBRO 2025</v>
          </cell>
          <cell r="C264">
            <v>92809</v>
          </cell>
          <cell r="D264" t="str">
            <v>FALTA</v>
          </cell>
          <cell r="E264" t="str">
            <v>ASSENTAMENTO DE TUBO DE CONCRETO PARA REDES COLETORAS DE ÁGUAS PLUVIAIS, DIÂMETRO DE 400 MM, JUNTA RÍGIDA, INSTALADO EM LOCAL COM BAIXO NÍVEL DE INTERFERÊNCIAS (NÃO INCLUI FORNECIMENTO). AF_03/2024</v>
          </cell>
          <cell r="F264" t="str">
            <v>M</v>
          </cell>
          <cell r="G264">
            <v>59.12</v>
          </cell>
          <cell r="H264">
            <v>1</v>
          </cell>
          <cell r="I264">
            <v>0.25509999999999999</v>
          </cell>
          <cell r="J264">
            <v>32.57</v>
          </cell>
          <cell r="K264">
            <v>40.869999999999997</v>
          </cell>
          <cell r="L264">
            <v>0.2069</v>
          </cell>
          <cell r="M264">
            <v>34.01</v>
          </cell>
          <cell r="N264">
            <v>41.04</v>
          </cell>
          <cell r="O264">
            <v>2416.23</v>
          </cell>
          <cell r="P264">
            <v>2426.2800000000002</v>
          </cell>
        </row>
        <row r="265">
          <cell r="A265" t="str">
            <v>4.8.3</v>
          </cell>
          <cell r="B265" t="str">
            <v>SINAPI-I DEZEMBRO 2025</v>
          </cell>
          <cell r="C265">
            <v>7762</v>
          </cell>
          <cell r="D265" t="str">
            <v>FALTA</v>
          </cell>
          <cell r="E265" t="str">
            <v>TUBO DE CONCRETO ARMADO PARA AGUAS PLUVIAIS, CLASSE PA-2, COM ENCAIXE PONTA E BOLSA, DIAMETRO NOMINAL DE 600 MM</v>
          </cell>
          <cell r="F265" t="str">
            <v>M</v>
          </cell>
          <cell r="G265">
            <v>59.12</v>
          </cell>
          <cell r="H265">
            <v>5</v>
          </cell>
          <cell r="I265">
            <v>0.184</v>
          </cell>
          <cell r="J265">
            <v>163.11000000000001</v>
          </cell>
          <cell r="K265">
            <v>193.12</v>
          </cell>
          <cell r="L265">
            <v>0.13969999999999999</v>
          </cell>
          <cell r="M265">
            <v>163.11000000000001</v>
          </cell>
          <cell r="N265">
            <v>185.89</v>
          </cell>
          <cell r="O265">
            <v>11417.25</v>
          </cell>
          <cell r="P265">
            <v>10989.81</v>
          </cell>
        </row>
        <row r="266">
          <cell r="A266" t="str">
            <v>4.8.4</v>
          </cell>
          <cell r="B266" t="str">
            <v>SINAPI DEZEMBRO 2025</v>
          </cell>
          <cell r="C266">
            <v>92811</v>
          </cell>
          <cell r="D266" t="str">
            <v>FALTA</v>
          </cell>
          <cell r="E266" t="str">
            <v>ASSENTAMENTO DE TUBO DE CONCRETO PARA REDES COLETORAS DE ÁGUAS PLUVIAIS, DIÂMETRO DE 600 MM, JUNTA RÍGIDA, INSTALADO EM LOCAL COM BAIXO NÍVEL DE INTERFERÊNCIAS (NÃO INCLUI FORNECIMENTO). AF_03/2024</v>
          </cell>
          <cell r="F266" t="str">
            <v>M</v>
          </cell>
          <cell r="G266">
            <v>59.12</v>
          </cell>
          <cell r="H266">
            <v>1</v>
          </cell>
          <cell r="I266">
            <v>0.25509999999999999</v>
          </cell>
          <cell r="J266">
            <v>51.98</v>
          </cell>
          <cell r="K266">
            <v>65.239999999999995</v>
          </cell>
          <cell r="L266">
            <v>0.2069</v>
          </cell>
          <cell r="M266">
            <v>54.23</v>
          </cell>
          <cell r="N266">
            <v>65.45</v>
          </cell>
          <cell r="O266">
            <v>3856.98</v>
          </cell>
          <cell r="P266">
            <v>3869.4</v>
          </cell>
        </row>
        <row r="267">
          <cell r="A267" t="str">
            <v>4.8.5</v>
          </cell>
          <cell r="B267" t="str">
            <v>SINAPI-I DEZEMBRO 2025</v>
          </cell>
          <cell r="C267">
            <v>12572</v>
          </cell>
          <cell r="D267" t="str">
            <v>FALTA</v>
          </cell>
          <cell r="E267" t="str">
            <v>TUBO DE CONCRETO ARMADO PARA AGUAS PLUVIAIS, CLASSE PA-3, COM ENCAIXE PONTA E BOLSA, DIAMETRO NOMINAL DE 1000 MM</v>
          </cell>
          <cell r="F267" t="str">
            <v>M</v>
          </cell>
          <cell r="G267">
            <v>59.12</v>
          </cell>
          <cell r="H267">
            <v>5</v>
          </cell>
          <cell r="I267">
            <v>0.184</v>
          </cell>
          <cell r="J267">
            <v>513.44000000000005</v>
          </cell>
          <cell r="K267">
            <v>607.91</v>
          </cell>
          <cell r="L267">
            <v>0.13969999999999999</v>
          </cell>
          <cell r="M267">
            <v>513.44000000000005</v>
          </cell>
          <cell r="N267">
            <v>585.16</v>
          </cell>
          <cell r="O267">
            <v>35939.629999999997</v>
          </cell>
          <cell r="P267">
            <v>34594.65</v>
          </cell>
        </row>
        <row r="268">
          <cell r="A268" t="str">
            <v>4.8.6</v>
          </cell>
          <cell r="B268" t="str">
            <v>SINAPI DEZEMBRO 2025</v>
          </cell>
          <cell r="C268">
            <v>92815</v>
          </cell>
          <cell r="D268" t="str">
            <v>FALTA</v>
          </cell>
          <cell r="E268" t="str">
            <v>ASSENTAMENTO DE TUBO DE CONCRETO PARA REDES COLETORAS DE ÁGUAS PLUVIAIS, DIÂMETRO DE 1000 MM, JUNTA RÍGIDA, INSTALADO EM LOCAL COM BAIXO NÍVEL DE INTERFERÊNCIAS (NÃO INCLUI FORNECIMENTO). AF_03/2024</v>
          </cell>
          <cell r="F268" t="str">
            <v>M</v>
          </cell>
          <cell r="G268">
            <v>59.12</v>
          </cell>
          <cell r="H268">
            <v>1</v>
          </cell>
          <cell r="I268">
            <v>0.25509999999999999</v>
          </cell>
          <cell r="J268">
            <v>94.15</v>
          </cell>
          <cell r="K268">
            <v>118.16</v>
          </cell>
          <cell r="L268">
            <v>0.2069</v>
          </cell>
          <cell r="M268">
            <v>98.12</v>
          </cell>
          <cell r="N268">
            <v>118.42</v>
          </cell>
          <cell r="O268">
            <v>6985.61</v>
          </cell>
          <cell r="P268">
            <v>7000.99</v>
          </cell>
        </row>
        <row r="269">
          <cell r="A269" t="str">
            <v>4.8.7</v>
          </cell>
          <cell r="B269" t="str">
            <v>SINAPI DEZEMBRO 2025</v>
          </cell>
          <cell r="C269">
            <v>102329</v>
          </cell>
          <cell r="D269" t="str">
            <v>FALTA</v>
          </cell>
          <cell r="E269" t="str">
            <v>ESCAVAÇÃO MECANIZADA DE VALA COM PROF. MAIOR QUE 1,5 M ATÉ 3,0 M (MÉDIA MONTANTE E JUSANTE/UMA COMPOSIÇÃO POR TRECHO), RETROESCAV. (0,26 M3), LARG. DE 0,8 M A 1,5 M, EM SOLO DE 2A CATEGORIA, EM LOCAIS COM BAIXO NÍVEL DE INTERFERÊNCIA. AF_09/2024</v>
          </cell>
          <cell r="F269" t="str">
            <v>M3</v>
          </cell>
          <cell r="G269">
            <v>159.61000000000001</v>
          </cell>
          <cell r="H269">
            <v>1</v>
          </cell>
          <cell r="I269">
            <v>0.25509999999999999</v>
          </cell>
          <cell r="J269">
            <v>8.92</v>
          </cell>
          <cell r="K269">
            <v>11.19</v>
          </cell>
          <cell r="L269">
            <v>0.2069</v>
          </cell>
          <cell r="M269">
            <v>9.2200000000000006</v>
          </cell>
          <cell r="N269">
            <v>11.12</v>
          </cell>
          <cell r="O269">
            <v>1786.03</v>
          </cell>
          <cell r="P269">
            <v>1774.86</v>
          </cell>
        </row>
        <row r="270">
          <cell r="A270" t="str">
            <v>4.8.8</v>
          </cell>
          <cell r="B270" t="str">
            <v>SINAPI DEZEMBRO 2025</v>
          </cell>
          <cell r="C270">
            <v>94342</v>
          </cell>
          <cell r="D270" t="str">
            <v>431162 - 0</v>
          </cell>
          <cell r="E270" t="str">
            <v>ATERRO MANUAL DE VALAS COM AREIA PARA ATERRO. AF_08/2023</v>
          </cell>
          <cell r="F270" t="str">
            <v>M3</v>
          </cell>
          <cell r="G270">
            <v>88.68</v>
          </cell>
          <cell r="H270">
            <v>1</v>
          </cell>
          <cell r="I270">
            <v>0.25509999999999999</v>
          </cell>
          <cell r="J270">
            <v>126.29</v>
          </cell>
          <cell r="K270">
            <v>158.5</v>
          </cell>
          <cell r="L270">
            <v>0.2069</v>
          </cell>
          <cell r="M270">
            <v>128.15</v>
          </cell>
          <cell r="N270">
            <v>154.66</v>
          </cell>
          <cell r="O270">
            <v>14055.78</v>
          </cell>
          <cell r="P270">
            <v>13715.24</v>
          </cell>
        </row>
        <row r="271">
          <cell r="A271" t="str">
            <v>4.8.9</v>
          </cell>
          <cell r="B271" t="str">
            <v>SINAPI DEZEMBRO 2025</v>
          </cell>
          <cell r="C271">
            <v>100975</v>
          </cell>
          <cell r="D271" t="str">
            <v>FALTA</v>
          </cell>
          <cell r="E271" t="str">
            <v>CARGA, MANOBRA E DESCARGA DE SOLOS E MATERIAIS GRANULARES EM CAMINHÃO BASCULANTE 14 M³ - CARGA COM PÁ CARREGADEIRA (CAÇAMBA DE 1,7 A 2,8 M³ / 128 HP) E DESCARGA LIVRE (UNIDADE: M3). AF_07/2020</v>
          </cell>
          <cell r="F271" t="str">
            <v>M3</v>
          </cell>
          <cell r="G271">
            <v>199.51</v>
          </cell>
          <cell r="H271">
            <v>1</v>
          </cell>
          <cell r="I271">
            <v>0.25509999999999999</v>
          </cell>
          <cell r="J271">
            <v>8.4700000000000006</v>
          </cell>
          <cell r="K271">
            <v>10.63</v>
          </cell>
          <cell r="L271">
            <v>0.2069</v>
          </cell>
          <cell r="M271">
            <v>8.59</v>
          </cell>
          <cell r="N271">
            <v>10.36</v>
          </cell>
          <cell r="O271">
            <v>2120.79</v>
          </cell>
          <cell r="P271">
            <v>2066.92</v>
          </cell>
        </row>
        <row r="272">
          <cell r="A272" t="str">
            <v>4.8.10</v>
          </cell>
          <cell r="B272" t="str">
            <v>SINAPI DEZEMBRO 2025</v>
          </cell>
          <cell r="C272">
            <v>95876</v>
          </cell>
          <cell r="D272" t="str">
            <v>FALTA</v>
          </cell>
          <cell r="E272" t="str">
            <v>TRANSPORTE COM CAMINHÃO BASCULANTE DE 14 M³, EM VIA URBANA PAVIMENTADA, DMT ATÉ 30 KM (UNIDADE: M3XKM). AF_07/2020</v>
          </cell>
          <cell r="F272" t="str">
            <v>M3XKM</v>
          </cell>
          <cell r="G272">
            <v>2992.65</v>
          </cell>
          <cell r="H272">
            <v>1</v>
          </cell>
          <cell r="I272">
            <v>0.25509999999999999</v>
          </cell>
          <cell r="J272">
            <v>2.16</v>
          </cell>
          <cell r="K272">
            <v>2.71</v>
          </cell>
          <cell r="L272">
            <v>0.2069</v>
          </cell>
          <cell r="M272">
            <v>2.17</v>
          </cell>
          <cell r="N272">
            <v>2.61</v>
          </cell>
          <cell r="O272">
            <v>8110.08</v>
          </cell>
          <cell r="P272">
            <v>7810.81</v>
          </cell>
        </row>
        <row r="273">
          <cell r="A273" t="str">
            <v>4.8.11</v>
          </cell>
          <cell r="B273" t="str">
            <v>SINAPI DEZEMBRO 2025</v>
          </cell>
          <cell r="C273">
            <v>97951</v>
          </cell>
          <cell r="D273" t="str">
            <v>FALTA</v>
          </cell>
          <cell r="E273" t="str">
            <v>CAIXA PARA BOCA DE LOBO COMBINADA COM GRELHA RETANGULAR, EM ALVENARIA COM TIJOLOS CERÂMICOS MACIÇOS, DIMENSÕES INTERNAS: 1,3X1X1,2 M. AF_12/2020</v>
          </cell>
          <cell r="F273" t="str">
            <v>UN</v>
          </cell>
          <cell r="G273">
            <v>11</v>
          </cell>
          <cell r="H273">
            <v>1</v>
          </cell>
          <cell r="I273">
            <v>0.25509999999999999</v>
          </cell>
          <cell r="J273">
            <v>2721.37</v>
          </cell>
          <cell r="K273">
            <v>3415.59</v>
          </cell>
          <cell r="L273">
            <v>0.2069</v>
          </cell>
          <cell r="M273">
            <v>2817.93</v>
          </cell>
          <cell r="N273">
            <v>3400.95</v>
          </cell>
          <cell r="O273">
            <v>37571.49</v>
          </cell>
          <cell r="P273">
            <v>37410.449999999997</v>
          </cell>
        </row>
        <row r="274">
          <cell r="A274" t="str">
            <v>4.8.12</v>
          </cell>
          <cell r="B274" t="str">
            <v>SICRO OUTUBRO / 2025</v>
          </cell>
          <cell r="C274">
            <v>804121</v>
          </cell>
          <cell r="D274" t="str">
            <v>589545 - 6</v>
          </cell>
          <cell r="E274" t="str">
            <v>BOCA DE BSTC D = 1,00 M - ESCONSIDADE 0° - AREIA E BRITA COMERCIAIS - ALAS RETAS</v>
          </cell>
          <cell r="F274" t="str">
            <v>UN</v>
          </cell>
          <cell r="G274">
            <v>11</v>
          </cell>
          <cell r="H274">
            <v>1</v>
          </cell>
          <cell r="I274">
            <v>0.25509999999999999</v>
          </cell>
          <cell r="J274">
            <v>1918.52</v>
          </cell>
          <cell r="K274">
            <v>2407.9299999999998</v>
          </cell>
          <cell r="L274">
            <v>0.2069</v>
          </cell>
          <cell r="M274">
            <v>1968.54</v>
          </cell>
          <cell r="N274">
            <v>2375.83</v>
          </cell>
          <cell r="O274">
            <v>26487.23</v>
          </cell>
          <cell r="P274">
            <v>26134.13</v>
          </cell>
        </row>
        <row r="275">
          <cell r="A275" t="str">
            <v>4.8.13</v>
          </cell>
          <cell r="B275" t="str">
            <v>ORSE NOVEMBRO / 2025</v>
          </cell>
          <cell r="C275">
            <v>10224</v>
          </cell>
          <cell r="D275" t="str">
            <v>FALTA</v>
          </cell>
          <cell r="E275" t="str">
            <v>CANALETA DE DRENAGEM EM CONCRETO, DIMENSÕES INTERNAS 40 X 50CM, COM TAMPA DE CONCRETO, INCLUSIVE ESCAVAÇÃO MANUAL</v>
          </cell>
          <cell r="F275" t="str">
            <v>M</v>
          </cell>
          <cell r="G275">
            <v>59.12</v>
          </cell>
          <cell r="H275">
            <v>1</v>
          </cell>
          <cell r="I275">
            <v>0.25509999999999999</v>
          </cell>
          <cell r="J275">
            <v>518.71</v>
          </cell>
          <cell r="K275">
            <v>651.03</v>
          </cell>
          <cell r="L275">
            <v>0.2069</v>
          </cell>
          <cell r="M275">
            <v>518.71</v>
          </cell>
          <cell r="N275">
            <v>626.03</v>
          </cell>
          <cell r="O275">
            <v>38488.89</v>
          </cell>
          <cell r="P275">
            <v>37010.89</v>
          </cell>
        </row>
        <row r="276">
          <cell r="A276" t="str">
            <v>4.8.14</v>
          </cell>
          <cell r="B276" t="str">
            <v>SINAPI DEZEMBRO 2025</v>
          </cell>
          <cell r="C276">
            <v>89512</v>
          </cell>
          <cell r="D276" t="str">
            <v>FALTA</v>
          </cell>
          <cell r="E276" t="str">
            <v>TUBO PVC, SÉRIE R, ÁGUA PLUVIAL, DN 100 MM, FORNECIDO E INSTALADO EM RAMAL DE ENCAMINHAMENTO. AF_06/2022</v>
          </cell>
          <cell r="F276" t="str">
            <v>M</v>
          </cell>
          <cell r="G276">
            <v>118.25</v>
          </cell>
          <cell r="H276">
            <v>1</v>
          </cell>
          <cell r="I276">
            <v>0.25509999999999999</v>
          </cell>
          <cell r="J276">
            <v>44.07</v>
          </cell>
          <cell r="K276">
            <v>55.31</v>
          </cell>
          <cell r="L276">
            <v>0.2069</v>
          </cell>
          <cell r="M276">
            <v>45.83</v>
          </cell>
          <cell r="N276">
            <v>55.31</v>
          </cell>
          <cell r="O276">
            <v>6540.4</v>
          </cell>
          <cell r="P276">
            <v>6540.4</v>
          </cell>
        </row>
        <row r="277">
          <cell r="A277" t="str">
            <v>4.8.15</v>
          </cell>
          <cell r="B277" t="str">
            <v>SINAPI DEZEMBRO 2025</v>
          </cell>
          <cell r="C277">
            <v>104166</v>
          </cell>
          <cell r="D277" t="str">
            <v>FALTA</v>
          </cell>
          <cell r="E277" t="str">
            <v>TUBO PVC, SÉRIE R, ÁGUA PLUVIAL, DN 150 MM, FORNECIDO E INSTALADO EM RAMAL DE ENCAMINHAMENTO. AF_06/2022</v>
          </cell>
          <cell r="F277" t="str">
            <v>M</v>
          </cell>
          <cell r="G277">
            <v>70.95</v>
          </cell>
          <cell r="H277">
            <v>1</v>
          </cell>
          <cell r="I277">
            <v>0.25509999999999999</v>
          </cell>
          <cell r="J277">
            <v>63.63</v>
          </cell>
          <cell r="K277">
            <v>79.86</v>
          </cell>
          <cell r="L277">
            <v>0.2069</v>
          </cell>
          <cell r="M277">
            <v>64.73</v>
          </cell>
          <cell r="N277">
            <v>78.12</v>
          </cell>
          <cell r="O277">
            <v>5666.06</v>
          </cell>
          <cell r="P277">
            <v>5542.61</v>
          </cell>
        </row>
        <row r="278">
          <cell r="A278" t="str">
            <v>4.8.16</v>
          </cell>
          <cell r="B278" t="str">
            <v>SINAPI DEZEMBRO 2025</v>
          </cell>
          <cell r="C278">
            <v>99251</v>
          </cell>
          <cell r="D278" t="str">
            <v>FALTA</v>
          </cell>
          <cell r="E278" t="str">
            <v>CAIXA ENTERRADA HIDRÁULICA RETANGULAR EM ALVENARIA COM TIJOLOS CERÂMICOS MACIÇOS, DIMENSÕES INTERNAS: 0,4X0,4X0,4 M PARA REDE DE DRENAGEM. AF_12/2020</v>
          </cell>
          <cell r="F278" t="str">
            <v>UN</v>
          </cell>
          <cell r="G278">
            <v>32</v>
          </cell>
          <cell r="H278">
            <v>1</v>
          </cell>
          <cell r="I278">
            <v>0.25509999999999999</v>
          </cell>
          <cell r="J278">
            <v>277.70999999999998</v>
          </cell>
          <cell r="K278">
            <v>348.55</v>
          </cell>
          <cell r="L278">
            <v>0.2069</v>
          </cell>
          <cell r="M278">
            <v>292.12</v>
          </cell>
          <cell r="N278">
            <v>352.55</v>
          </cell>
          <cell r="O278">
            <v>11153.6</v>
          </cell>
          <cell r="P278">
            <v>11281.6</v>
          </cell>
        </row>
        <row r="279">
          <cell r="A279" t="str">
            <v>4.9</v>
          </cell>
          <cell r="E279" t="str">
            <v>SINALIZAÇÃO VIÁRIA VERTICAL</v>
          </cell>
          <cell r="O279">
            <v>49564.69</v>
          </cell>
          <cell r="P279">
            <v>48181.64</v>
          </cell>
        </row>
        <row r="280">
          <cell r="A280" t="str">
            <v>4.9.1</v>
          </cell>
          <cell r="B280" t="str">
            <v>SICRO OUTUBRO / 2025</v>
          </cell>
          <cell r="C280">
            <v>5213444</v>
          </cell>
          <cell r="D280" t="str">
            <v>556854 - 4</v>
          </cell>
          <cell r="E280" t="str">
            <v>PLACA DE REGULAMENTAÇÃO EM AÇO, R1 LADO 0,248 M - PELÍCULA RETRORREFLETIVA TIPO I + SI - FORNECIMENTO E IMPLANTAÇÃO</v>
          </cell>
          <cell r="F280" t="str">
            <v>UN</v>
          </cell>
          <cell r="G280">
            <v>15</v>
          </cell>
          <cell r="H280">
            <v>1</v>
          </cell>
          <cell r="I280">
            <v>0.25509999999999999</v>
          </cell>
          <cell r="J280">
            <v>290.60000000000002</v>
          </cell>
          <cell r="K280">
            <v>364.73</v>
          </cell>
          <cell r="L280">
            <v>0.2069</v>
          </cell>
          <cell r="M280">
            <v>294.85000000000002</v>
          </cell>
          <cell r="N280">
            <v>355.85</v>
          </cell>
          <cell r="O280">
            <v>5470.95</v>
          </cell>
          <cell r="P280">
            <v>5337.75</v>
          </cell>
        </row>
        <row r="281">
          <cell r="A281" t="str">
            <v>4.9.2</v>
          </cell>
          <cell r="B281" t="str">
            <v>SICRO OUTUBRO / 2025</v>
          </cell>
          <cell r="C281">
            <v>5213855</v>
          </cell>
          <cell r="D281" t="str">
            <v>563840 - 2</v>
          </cell>
          <cell r="E281" t="str">
            <v>SUPORTE METÁLICO GALVANIZADO PARA PLACA DE REGULAMENTAÇÃO - R1 - LADO DE 0,248 M - FORNECIMENTO E IMPLANTAÇÃO</v>
          </cell>
          <cell r="F281" t="str">
            <v>UN</v>
          </cell>
          <cell r="G281">
            <v>15</v>
          </cell>
          <cell r="H281">
            <v>1</v>
          </cell>
          <cell r="I281">
            <v>0.25509999999999999</v>
          </cell>
          <cell r="J281">
            <v>435.57</v>
          </cell>
          <cell r="K281">
            <v>546.67999999999995</v>
          </cell>
          <cell r="L281">
            <v>0.2069</v>
          </cell>
          <cell r="M281">
            <v>437.6</v>
          </cell>
          <cell r="N281">
            <v>528.13</v>
          </cell>
          <cell r="O281">
            <v>8200.2000000000007</v>
          </cell>
          <cell r="P281">
            <v>7921.95</v>
          </cell>
        </row>
        <row r="282">
          <cell r="A282" t="str">
            <v>4.9.3</v>
          </cell>
          <cell r="B282" t="str">
            <v>SICRO OUTUBRO / 2025</v>
          </cell>
          <cell r="C282">
            <v>5213464</v>
          </cell>
          <cell r="D282" t="str">
            <v>556853 - 6</v>
          </cell>
          <cell r="E282" t="str">
            <v>PLACA DE ADVERTÊNCIA EM AÇO, LADO DE 0,60 M - PELÍCULA RETRORREFLETIVA TIPO I + SI - FORNECIMENTO E IMPLANTAÇÃO</v>
          </cell>
          <cell r="F282" t="str">
            <v>UN</v>
          </cell>
          <cell r="G282">
            <v>6</v>
          </cell>
          <cell r="H282">
            <v>1</v>
          </cell>
          <cell r="I282">
            <v>0.25509999999999999</v>
          </cell>
          <cell r="J282">
            <v>290.57</v>
          </cell>
          <cell r="K282">
            <v>364.69</v>
          </cell>
          <cell r="L282">
            <v>0.2069</v>
          </cell>
          <cell r="M282">
            <v>294.83</v>
          </cell>
          <cell r="N282">
            <v>355.83</v>
          </cell>
          <cell r="O282">
            <v>2188.14</v>
          </cell>
          <cell r="P282">
            <v>2134.98</v>
          </cell>
        </row>
        <row r="283">
          <cell r="A283" t="str">
            <v>4.9.4</v>
          </cell>
          <cell r="B283" t="str">
            <v>SICRO OUTUBRO / 2025</v>
          </cell>
          <cell r="C283">
            <v>5213863</v>
          </cell>
          <cell r="D283" t="str">
            <v>563839 - 9</v>
          </cell>
          <cell r="E283" t="str">
            <v>SUPORTE METÁLICO GALVANIZADO PARA PLACA DE ADVERTÊNCIA OU REGULAMENTAÇÃO - LADO OU DIÂMETRO DE 0,60 M - FORNECIMENTO E IMPLANTAÇÃO</v>
          </cell>
          <cell r="F283" t="str">
            <v>UN</v>
          </cell>
          <cell r="G283">
            <v>21</v>
          </cell>
          <cell r="H283">
            <v>1</v>
          </cell>
          <cell r="I283">
            <v>0.25509999999999999</v>
          </cell>
          <cell r="J283">
            <v>484.52</v>
          </cell>
          <cell r="K283">
            <v>608.12</v>
          </cell>
          <cell r="L283">
            <v>0.2069</v>
          </cell>
          <cell r="M283">
            <v>486.77</v>
          </cell>
          <cell r="N283">
            <v>587.48</v>
          </cell>
          <cell r="O283">
            <v>12770.52</v>
          </cell>
          <cell r="P283">
            <v>12337.08</v>
          </cell>
        </row>
        <row r="284">
          <cell r="A284" t="str">
            <v>4.9.5</v>
          </cell>
          <cell r="B284" t="str">
            <v>SICRO OUTUBRO / 2025</v>
          </cell>
          <cell r="C284">
            <v>5213440</v>
          </cell>
          <cell r="D284" t="str">
            <v>509149 - 7</v>
          </cell>
          <cell r="E284" t="str">
            <v>PLACA DE REGULAMENTAÇÃO EM AÇO D = 0,60 M - PELÍCULA RETRORREFLETIVA TIPO I + SI - FORNECIMENTO E IMPLANTAÇÃO</v>
          </cell>
          <cell r="F284" t="str">
            <v>UN</v>
          </cell>
          <cell r="G284">
            <v>15</v>
          </cell>
          <cell r="H284">
            <v>1</v>
          </cell>
          <cell r="I284">
            <v>0.25509999999999999</v>
          </cell>
          <cell r="J284">
            <v>290.52999999999997</v>
          </cell>
          <cell r="K284">
            <v>364.64</v>
          </cell>
          <cell r="L284">
            <v>0.2069</v>
          </cell>
          <cell r="M284">
            <v>294.79000000000002</v>
          </cell>
          <cell r="N284">
            <v>355.78</v>
          </cell>
          <cell r="O284">
            <v>5469.6</v>
          </cell>
          <cell r="P284">
            <v>5336.7</v>
          </cell>
        </row>
        <row r="285">
          <cell r="A285" t="str">
            <v>4.9.6</v>
          </cell>
          <cell r="B285" t="str">
            <v>SICRO OUTUBRO / 2025</v>
          </cell>
          <cell r="C285">
            <v>5213448</v>
          </cell>
          <cell r="D285" t="str">
            <v>608292 - 0</v>
          </cell>
          <cell r="E285" t="str">
            <v>PLACA DE REGULAMENTAÇÃO EM AÇO, R2 LADO 0,60 M - PELÍCULA RETRORREFLETIVA TIPO I + SI - FORNECIMENTO E IMPLANTAÇÃO</v>
          </cell>
          <cell r="F285" t="str">
            <v>UN</v>
          </cell>
          <cell r="G285">
            <v>2</v>
          </cell>
          <cell r="H285">
            <v>1</v>
          </cell>
          <cell r="I285">
            <v>0.25509999999999999</v>
          </cell>
          <cell r="J285">
            <v>199.32</v>
          </cell>
          <cell r="K285">
            <v>250.16</v>
          </cell>
          <cell r="L285">
            <v>0.2069</v>
          </cell>
          <cell r="M285">
            <v>203.09</v>
          </cell>
          <cell r="N285">
            <v>245.1</v>
          </cell>
          <cell r="O285">
            <v>500.32</v>
          </cell>
          <cell r="P285">
            <v>490.2</v>
          </cell>
        </row>
        <row r="286">
          <cell r="A286" t="str">
            <v>4.9.7</v>
          </cell>
          <cell r="B286" t="str">
            <v>SICRO OUTUBRO / 2025</v>
          </cell>
          <cell r="C286">
            <v>5213859</v>
          </cell>
          <cell r="D286" t="str">
            <v>608288 - 2</v>
          </cell>
          <cell r="E286" t="str">
            <v>SUPORTE METÁLICO GALVANIZADO PARA PLACA DE REGULAMENTAÇÃO - R2 - LADO DE 0,60 M - FORNECIMENTO E IMPLANTAÇÃO</v>
          </cell>
          <cell r="F286" t="str">
            <v>UN</v>
          </cell>
          <cell r="G286">
            <v>2</v>
          </cell>
          <cell r="H286">
            <v>1</v>
          </cell>
          <cell r="I286">
            <v>0.25509999999999999</v>
          </cell>
          <cell r="J286">
            <v>479.01</v>
          </cell>
          <cell r="K286">
            <v>601.20000000000005</v>
          </cell>
          <cell r="L286">
            <v>0.2069</v>
          </cell>
          <cell r="M286">
            <v>481</v>
          </cell>
          <cell r="N286">
            <v>580.51</v>
          </cell>
          <cell r="O286">
            <v>1202.4000000000001</v>
          </cell>
          <cell r="P286">
            <v>1161.02</v>
          </cell>
        </row>
        <row r="287">
          <cell r="A287" t="str">
            <v>4.9.8</v>
          </cell>
          <cell r="B287" t="str">
            <v>COMPOSIÇÃO</v>
          </cell>
          <cell r="C287" t="str">
            <v>CPU 006</v>
          </cell>
          <cell r="D287" t="str">
            <v>FALTA</v>
          </cell>
          <cell r="E28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287" t="str">
            <v>UN</v>
          </cell>
          <cell r="G287">
            <v>6</v>
          </cell>
          <cell r="H287">
            <v>1</v>
          </cell>
          <cell r="I287">
            <v>0.25509999999999999</v>
          </cell>
          <cell r="J287">
            <v>757.97</v>
          </cell>
          <cell r="K287">
            <v>951.32</v>
          </cell>
          <cell r="L287">
            <v>0.2069</v>
          </cell>
          <cell r="M287">
            <v>770.91</v>
          </cell>
          <cell r="N287">
            <v>930.41</v>
          </cell>
          <cell r="O287">
            <v>5707.92</v>
          </cell>
          <cell r="P287">
            <v>5582.46</v>
          </cell>
        </row>
        <row r="288">
          <cell r="A288" t="str">
            <v>4.9.9</v>
          </cell>
          <cell r="B288" t="str">
            <v>COMPOSIÇÃO</v>
          </cell>
          <cell r="C288" t="str">
            <v>CPU 007</v>
          </cell>
          <cell r="D288" t="str">
            <v>FALTA</v>
          </cell>
          <cell r="E28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288" t="str">
            <v>UN</v>
          </cell>
          <cell r="G288">
            <v>9</v>
          </cell>
          <cell r="H288">
            <v>1</v>
          </cell>
          <cell r="I288">
            <v>0.25509999999999999</v>
          </cell>
          <cell r="J288">
            <v>713.06</v>
          </cell>
          <cell r="K288">
            <v>894.96</v>
          </cell>
          <cell r="L288">
            <v>0.2069</v>
          </cell>
          <cell r="M288">
            <v>725.42</v>
          </cell>
          <cell r="N288">
            <v>875.5</v>
          </cell>
          <cell r="O288">
            <v>8054.64</v>
          </cell>
          <cell r="P288">
            <v>7879.5</v>
          </cell>
        </row>
        <row r="289">
          <cell r="A289" t="str">
            <v>4.10</v>
          </cell>
          <cell r="E289" t="str">
            <v>SERVIÇOS COMPLEMENTARES E SINALIZAÇÃO DE OBRA</v>
          </cell>
          <cell r="O289">
            <v>118693.17</v>
          </cell>
          <cell r="P289">
            <v>117631.45</v>
          </cell>
        </row>
        <row r="290">
          <cell r="A290" t="str">
            <v>4.10.1</v>
          </cell>
          <cell r="B290" t="str">
            <v>SINAPI-I DEZEMBRO 2025</v>
          </cell>
          <cell r="C290">
            <v>10848</v>
          </cell>
          <cell r="D290" t="str">
            <v>FALTA</v>
          </cell>
          <cell r="E290" t="str">
            <v>PLACA DE INAUGURACAO METALICA, *40* CM X *60* CM</v>
          </cell>
          <cell r="F290" t="str">
            <v>UN</v>
          </cell>
          <cell r="G290">
            <v>7</v>
          </cell>
          <cell r="H290">
            <v>5</v>
          </cell>
          <cell r="I290">
            <v>0.184</v>
          </cell>
          <cell r="J290">
            <v>1206.01</v>
          </cell>
          <cell r="K290">
            <v>1427.91</v>
          </cell>
          <cell r="L290">
            <v>0.13969999999999999</v>
          </cell>
          <cell r="M290">
            <v>1206.01</v>
          </cell>
          <cell r="N290">
            <v>1374.48</v>
          </cell>
          <cell r="O290">
            <v>9995.3700000000008</v>
          </cell>
          <cell r="P290">
            <v>9621.36</v>
          </cell>
        </row>
        <row r="291">
          <cell r="A291" t="str">
            <v>4.10.2</v>
          </cell>
          <cell r="B291" t="str">
            <v>SICRO OUTUBRO / 2025</v>
          </cell>
          <cell r="C291">
            <v>5213834</v>
          </cell>
          <cell r="D291" t="str">
            <v>FALTA</v>
          </cell>
          <cell r="E291" t="str">
            <v>BARREIRA PLÁSTICA PARA CANALIZAÇÃO DE TRÂNSITO - 60 X 45 X 60 CM - UTILIZAÇÃO DE 600 CICLOS - FORNECIMENTO, 01 IMPLANTAÇÃO E 01 RETIRADA DIÁRIA</v>
          </cell>
          <cell r="F291" t="str">
            <v>UN.DIA</v>
          </cell>
          <cell r="G291">
            <v>968</v>
          </cell>
          <cell r="H291">
            <v>1</v>
          </cell>
          <cell r="I291">
            <v>0.25509999999999999</v>
          </cell>
          <cell r="J291">
            <v>7.59</v>
          </cell>
          <cell r="K291">
            <v>9.52</v>
          </cell>
          <cell r="L291">
            <v>0.2069</v>
          </cell>
          <cell r="M291">
            <v>7.77</v>
          </cell>
          <cell r="N291">
            <v>9.3699999999999992</v>
          </cell>
          <cell r="O291">
            <v>9215.36</v>
          </cell>
          <cell r="P291">
            <v>9070.16</v>
          </cell>
        </row>
        <row r="292">
          <cell r="A292" t="str">
            <v>4.10.3</v>
          </cell>
          <cell r="B292" t="str">
            <v>SICRO OUTUBRO / 2025</v>
          </cell>
          <cell r="C292">
            <v>5213838</v>
          </cell>
          <cell r="D292" t="str">
            <v>514990 - 8</v>
          </cell>
          <cell r="E292" t="str">
            <v>CILINDRO CANALIZADOR DE TRÁFEGO COM BASE QUADRADA DE 111 X 56 X 56 CM - UTILIZAÇÃO DE 600 CICLOS - FORNECIMENTO, 01 IMPLANTAÇÃO E 01 RETIRADA DIÁRIA</v>
          </cell>
          <cell r="F292" t="str">
            <v>UN.DIA</v>
          </cell>
          <cell r="G292">
            <v>968</v>
          </cell>
          <cell r="H292">
            <v>1</v>
          </cell>
          <cell r="I292">
            <v>0.25509999999999999</v>
          </cell>
          <cell r="J292">
            <v>5.16</v>
          </cell>
          <cell r="K292">
            <v>6.47</v>
          </cell>
          <cell r="L292">
            <v>0.2069</v>
          </cell>
          <cell r="M292">
            <v>5.29</v>
          </cell>
          <cell r="N292">
            <v>6.38</v>
          </cell>
          <cell r="O292">
            <v>6262.96</v>
          </cell>
          <cell r="P292">
            <v>6175.84</v>
          </cell>
        </row>
        <row r="293">
          <cell r="A293" t="str">
            <v>4.10.4</v>
          </cell>
          <cell r="B293" t="str">
            <v>SINAPI DEZEMBRO 2025</v>
          </cell>
          <cell r="C293">
            <v>104790</v>
          </cell>
          <cell r="D293" t="str">
            <v>FALTA</v>
          </cell>
          <cell r="E293" t="str">
            <v>DEMOLIÇÃO DE PISO DE CONCRETO SIMPLES, DE FORMA MECANIZADA COM MARTELETE, SEM REAPROVEITAMENTO. AF_09/2023</v>
          </cell>
          <cell r="F293" t="str">
            <v>M3</v>
          </cell>
          <cell r="G293">
            <v>0.81</v>
          </cell>
          <cell r="H293">
            <v>1</v>
          </cell>
          <cell r="I293">
            <v>0.25509999999999999</v>
          </cell>
          <cell r="J293">
            <v>100.24</v>
          </cell>
          <cell r="K293">
            <v>125.81</v>
          </cell>
          <cell r="L293">
            <v>0.2069</v>
          </cell>
          <cell r="M293">
            <v>104.79</v>
          </cell>
          <cell r="N293">
            <v>126.47</v>
          </cell>
          <cell r="O293">
            <v>101.9</v>
          </cell>
          <cell r="P293">
            <v>102.44</v>
          </cell>
        </row>
        <row r="294">
          <cell r="A294" t="str">
            <v>4.10.5</v>
          </cell>
          <cell r="B294" t="str">
            <v>SICRO OUTUBRO / 2025</v>
          </cell>
          <cell r="C294">
            <v>5219544</v>
          </cell>
          <cell r="D294" t="str">
            <v>612624 - 3</v>
          </cell>
          <cell r="E294" t="str">
            <v>CAVALETE EM PERFIL METÁLICO PARA PLACA DE SINALIZAÇÃO - 1,00 M X 1,00 M - CONFECÇÃO</v>
          </cell>
          <cell r="F294" t="str">
            <v>UN</v>
          </cell>
          <cell r="G294">
            <v>16</v>
          </cell>
          <cell r="H294">
            <v>1</v>
          </cell>
          <cell r="I294">
            <v>0.25509999999999999</v>
          </cell>
          <cell r="J294">
            <v>244.47</v>
          </cell>
          <cell r="K294">
            <v>306.83</v>
          </cell>
          <cell r="L294">
            <v>0.2069</v>
          </cell>
          <cell r="M294">
            <v>245.77</v>
          </cell>
          <cell r="N294">
            <v>296.61</v>
          </cell>
          <cell r="O294">
            <v>4909.28</v>
          </cell>
          <cell r="P294">
            <v>4745.76</v>
          </cell>
        </row>
        <row r="295">
          <cell r="A295" t="str">
            <v>4.10.6</v>
          </cell>
          <cell r="B295" t="str">
            <v>SICRO OUTUBRO / 2025</v>
          </cell>
          <cell r="C295">
            <v>5213417</v>
          </cell>
          <cell r="D295" t="str">
            <v>612623 - 5</v>
          </cell>
          <cell r="E295" t="str">
            <v>PLACA EM AÇO Nº 16 GALVANIZADO COM PELÍCULA RETRORREFLETIVA TIPO I + III - CONFECÇÃO</v>
          </cell>
          <cell r="F295" t="str">
            <v>M²</v>
          </cell>
          <cell r="G295">
            <v>12.8</v>
          </cell>
          <cell r="H295">
            <v>1</v>
          </cell>
          <cell r="I295">
            <v>0.25509999999999999</v>
          </cell>
          <cell r="J295">
            <v>440.08</v>
          </cell>
          <cell r="K295">
            <v>552.34</v>
          </cell>
          <cell r="L295">
            <v>0.2069</v>
          </cell>
          <cell r="M295">
            <v>443.5</v>
          </cell>
          <cell r="N295">
            <v>535.26</v>
          </cell>
          <cell r="O295">
            <v>7069.95</v>
          </cell>
          <cell r="P295">
            <v>6851.32</v>
          </cell>
        </row>
        <row r="296">
          <cell r="A296" t="str">
            <v>4.10.7</v>
          </cell>
          <cell r="B296" t="str">
            <v>SICRO OUTUBRO / 2025</v>
          </cell>
          <cell r="C296">
            <v>5502972</v>
          </cell>
          <cell r="D296" t="str">
            <v>FALTA</v>
          </cell>
          <cell r="E296" t="str">
            <v>ESCAVAÇÃO DE VALA EM MATERIAL DE 3ª CATEGORIA - RESISTÊNCIA À COMPRESSÃO ACIMA DE 110 MPA - COM ESCAVADEIRA E ROMPEDOR HIDRÁULICO 1.700 KG</v>
          </cell>
          <cell r="F296" t="str">
            <v>M³</v>
          </cell>
          <cell r="G296">
            <v>1.56</v>
          </cell>
          <cell r="H296">
            <v>1</v>
          </cell>
          <cell r="I296">
            <v>0.25509999999999999</v>
          </cell>
          <cell r="J296">
            <v>207.99</v>
          </cell>
          <cell r="K296">
            <v>261.04000000000002</v>
          </cell>
          <cell r="L296">
            <v>0.2069</v>
          </cell>
          <cell r="M296">
            <v>208.84</v>
          </cell>
          <cell r="N296">
            <v>252.04</v>
          </cell>
          <cell r="O296">
            <v>407.22</v>
          </cell>
          <cell r="P296">
            <v>393.18</v>
          </cell>
        </row>
        <row r="297">
          <cell r="A297" t="str">
            <v>4.10.8</v>
          </cell>
          <cell r="B297" t="str">
            <v>SINAPI DEZEMBRO 2025</v>
          </cell>
          <cell r="C297">
            <v>103310</v>
          </cell>
          <cell r="D297" t="str">
            <v>FALTA</v>
          </cell>
          <cell r="E297" t="str">
            <v>INSTALAÇÃO DE LIXEIRA METÁLICA DUPLA, CAPACIDADE DE 60 L, EM TUBO DE AÇO CARBONO E CESTOS EM CHAPA DE AÇO COM PINTURA ELETROSTÁTICA, SOBRE SOLO. AF_11/2021</v>
          </cell>
          <cell r="F297" t="str">
            <v>UN</v>
          </cell>
          <cell r="G297">
            <v>24</v>
          </cell>
          <cell r="H297">
            <v>1</v>
          </cell>
          <cell r="I297">
            <v>0.25509999999999999</v>
          </cell>
          <cell r="J297">
            <v>1288.1199999999999</v>
          </cell>
          <cell r="K297">
            <v>1616.71</v>
          </cell>
          <cell r="L297">
            <v>0.2069</v>
          </cell>
          <cell r="M297">
            <v>1291.54</v>
          </cell>
          <cell r="N297">
            <v>1558.75</v>
          </cell>
          <cell r="O297">
            <v>38801.040000000001</v>
          </cell>
          <cell r="P297">
            <v>37410</v>
          </cell>
        </row>
        <row r="298">
          <cell r="A298" t="str">
            <v>4.10.9</v>
          </cell>
          <cell r="B298" t="str">
            <v>SICRO OUTUBRO / 2025</v>
          </cell>
          <cell r="C298">
            <v>5213850</v>
          </cell>
          <cell r="D298" t="str">
            <v>572200 - 4</v>
          </cell>
          <cell r="E298" t="str">
            <v>OPERAÇÃO DE SINALIZAÇÃO POR BANDEIROLA DE TECIDO OU COM PLACA METÁLICA</v>
          </cell>
          <cell r="F298" t="str">
            <v>H</v>
          </cell>
          <cell r="G298">
            <v>1408</v>
          </cell>
          <cell r="H298">
            <v>1</v>
          </cell>
          <cell r="I298">
            <v>0.25509999999999999</v>
          </cell>
          <cell r="J298">
            <v>21.96</v>
          </cell>
          <cell r="K298">
            <v>27.56</v>
          </cell>
          <cell r="L298">
            <v>0.2069</v>
          </cell>
          <cell r="M298">
            <v>23.66</v>
          </cell>
          <cell r="N298">
            <v>28.55</v>
          </cell>
          <cell r="O298">
            <v>38804.480000000003</v>
          </cell>
          <cell r="P298">
            <v>40198.400000000001</v>
          </cell>
        </row>
        <row r="299">
          <cell r="A299" t="str">
            <v>4.10.10</v>
          </cell>
          <cell r="B299" t="str">
            <v>SICRO OUTUBRO / 2025</v>
          </cell>
          <cell r="C299">
            <v>5213835</v>
          </cell>
          <cell r="D299" t="str">
            <v>498814 - 0</v>
          </cell>
          <cell r="E299" t="str">
            <v>CONE PLÁSTICO PARA CANALIZAÇÃO DE TRÂNSITO - UTILIZAÇÃO DE 150 CICLOS - FORNECIMENTO, 01 IMPLANTAÇÃO E 01 RETIRADA DIÁRIA</v>
          </cell>
          <cell r="F299" t="str">
            <v>UN.DIA</v>
          </cell>
          <cell r="G299">
            <v>660</v>
          </cell>
          <cell r="H299">
            <v>1</v>
          </cell>
          <cell r="I299">
            <v>0.25509999999999999</v>
          </cell>
          <cell r="J299">
            <v>0.75</v>
          </cell>
          <cell r="K299">
            <v>0.94</v>
          </cell>
          <cell r="L299">
            <v>0.2069</v>
          </cell>
          <cell r="M299">
            <v>0.76</v>
          </cell>
          <cell r="N299">
            <v>0.91</v>
          </cell>
          <cell r="O299">
            <v>620.4</v>
          </cell>
          <cell r="P299">
            <v>600.6</v>
          </cell>
        </row>
        <row r="300">
          <cell r="A300" t="str">
            <v>4.10.11</v>
          </cell>
          <cell r="B300" t="str">
            <v>SICRO OUTUBRO / 2025</v>
          </cell>
          <cell r="C300">
            <v>5212557</v>
          </cell>
          <cell r="D300" t="str">
            <v>566697 - 0</v>
          </cell>
          <cell r="E300" t="str">
            <v>PLACA DE REGULAMENTAÇÃO PARA SINALIZAÇÃO DE OBRAS MONTADA EM SUPORTE METÁLICO MÓVEL - D = 1,00 M - UTILIZAÇÃO DE 600 CICLOS - FORNECIMENTO, 01 IMPLANTAÇÃO E 01 RETIRADA DIÁRIA</v>
          </cell>
          <cell r="F300" t="str">
            <v>UN.DIA</v>
          </cell>
          <cell r="G300">
            <v>145</v>
          </cell>
          <cell r="H300">
            <v>1</v>
          </cell>
          <cell r="I300">
            <v>0.25509999999999999</v>
          </cell>
          <cell r="J300">
            <v>3.76</v>
          </cell>
          <cell r="K300">
            <v>4.71</v>
          </cell>
          <cell r="L300">
            <v>0.2069</v>
          </cell>
          <cell r="M300">
            <v>3.85</v>
          </cell>
          <cell r="N300">
            <v>4.6399999999999997</v>
          </cell>
          <cell r="O300">
            <v>682.95</v>
          </cell>
          <cell r="P300">
            <v>672.8</v>
          </cell>
        </row>
        <row r="301">
          <cell r="A301" t="str">
            <v>4.10.12</v>
          </cell>
          <cell r="B301" t="str">
            <v>SICRO OUTUBRO / 2025</v>
          </cell>
          <cell r="C301">
            <v>5212560</v>
          </cell>
          <cell r="D301" t="str">
            <v>595122 - 4</v>
          </cell>
          <cell r="E301" t="str">
            <v>PLACA DE ADVERTÊNCIA PARA SINALIZAÇÃO DE OBRAS MONTADA EM SUPORTE METÁLICO MÓVEL, LADO 1,00 M - UTILIZAÇÃO DE 600 CICLOS - FORNECIMENTO, 01 IMPLANTAÇÃO E 01 RETIRADA DIÁRIA</v>
          </cell>
          <cell r="F301" t="str">
            <v>UN.DIA</v>
          </cell>
          <cell r="G301">
            <v>363</v>
          </cell>
          <cell r="H301">
            <v>1</v>
          </cell>
          <cell r="I301">
            <v>0.25509999999999999</v>
          </cell>
          <cell r="J301">
            <v>4</v>
          </cell>
          <cell r="K301">
            <v>5.0199999999999996</v>
          </cell>
          <cell r="L301">
            <v>0.2069</v>
          </cell>
          <cell r="M301">
            <v>4.09</v>
          </cell>
          <cell r="N301">
            <v>4.93</v>
          </cell>
          <cell r="O301">
            <v>1822.26</v>
          </cell>
          <cell r="P301">
            <v>1789.59</v>
          </cell>
        </row>
        <row r="302">
          <cell r="A302" t="str">
            <v>5.</v>
          </cell>
          <cell r="E302" t="str">
            <v>EXECUÇÃO DE SERVIÇOS DE ENGENHARIA PARA CAPEAMENTO E/OU RECAPEAMENTO DE VIAS EM CONCRETO BETUMINOSO USINADO À QUENTE (CBUQ)</v>
          </cell>
          <cell r="O302">
            <v>5237523.12</v>
          </cell>
          <cell r="P302">
            <v>5089113.59</v>
          </cell>
        </row>
        <row r="303">
          <cell r="A303" t="str">
            <v>5.1</v>
          </cell>
          <cell r="E303" t="str">
            <v>ADMINISTRAÇÃO LOCAL</v>
          </cell>
          <cell r="O303">
            <v>426746.33</v>
          </cell>
          <cell r="P303">
            <v>440139.69</v>
          </cell>
        </row>
        <row r="304">
          <cell r="A304" t="str">
            <v>5.1.1</v>
          </cell>
          <cell r="B304" t="str">
            <v>COMPOSIÇÃO</v>
          </cell>
          <cell r="C304" t="str">
            <v>CPU 012</v>
          </cell>
          <cell r="D304" t="str">
            <v>FALTA</v>
          </cell>
          <cell r="E304" t="str">
            <v>ADMINISTRAÇÃO LOCAL PARA PAVIMENTAÇÃO DE CAPEAMENTO E/OU RECAPEAMENTO (12 MESES)</v>
          </cell>
          <cell r="F304" t="str">
            <v>UN</v>
          </cell>
          <cell r="G304">
            <v>1</v>
          </cell>
          <cell r="H304">
            <v>1</v>
          </cell>
          <cell r="I304">
            <v>0.25509999999999999</v>
          </cell>
          <cell r="J304">
            <v>340009.83</v>
          </cell>
          <cell r="K304">
            <v>426746.33</v>
          </cell>
          <cell r="L304">
            <v>0.2069</v>
          </cell>
          <cell r="M304">
            <v>364686.13</v>
          </cell>
          <cell r="N304">
            <v>440139.69</v>
          </cell>
          <cell r="O304">
            <v>426746.33</v>
          </cell>
          <cell r="P304">
            <v>440139.69</v>
          </cell>
        </row>
        <row r="305">
          <cell r="A305" t="str">
            <v>5.2</v>
          </cell>
          <cell r="E305" t="str">
            <v>SERVIÇOS PRELIMINARES</v>
          </cell>
          <cell r="O305">
            <v>224417.58</v>
          </cell>
          <cell r="P305">
            <v>218292.18</v>
          </cell>
        </row>
        <row r="306">
          <cell r="A306" t="str">
            <v>5.2.1</v>
          </cell>
          <cell r="B306" t="str">
            <v>SINAPI DEZEMBRO 2025</v>
          </cell>
          <cell r="C306">
            <v>103689</v>
          </cell>
          <cell r="D306" t="str">
            <v>FALTA</v>
          </cell>
          <cell r="E306" t="str">
            <v>FORNECIMENTO E INSTALAÇÃO DE PLACA DE OBRA COM CHAPA GALVANIZADA E ESTRUTURA DE MADEIRA. AF_03/2022_PS</v>
          </cell>
          <cell r="F306" t="str">
            <v>M2</v>
          </cell>
          <cell r="G306">
            <v>147.41999999999999</v>
          </cell>
          <cell r="H306">
            <v>1</v>
          </cell>
          <cell r="I306">
            <v>0.25509999999999999</v>
          </cell>
          <cell r="J306">
            <v>464.96</v>
          </cell>
          <cell r="K306">
            <v>583.57000000000005</v>
          </cell>
          <cell r="L306">
            <v>0.2069</v>
          </cell>
          <cell r="M306">
            <v>468.43</v>
          </cell>
          <cell r="N306">
            <v>565.34</v>
          </cell>
          <cell r="O306">
            <v>86029.88</v>
          </cell>
          <cell r="P306">
            <v>83342.42</v>
          </cell>
        </row>
        <row r="307">
          <cell r="A307" t="str">
            <v>5.2.2</v>
          </cell>
          <cell r="B307" t="str">
            <v>COMPESA 2024.2</v>
          </cell>
          <cell r="C307" t="str">
            <v>01.08.42U</v>
          </cell>
          <cell r="D307" t="str">
            <v>FALTA</v>
          </cell>
          <cell r="E307" t="str">
            <v>CANTEIRO ITINERANTE COMPOSTO DE TOLDO, CONJUNTO DE MESA E CADEIRAS E BANHEIRO QUÍMICO COM LIMPEZA DIÁRIA INCLUSO COLETA E DESTINAÇÃO FINAL DE EFLUENTES</v>
          </cell>
          <cell r="F307" t="str">
            <v>MÊS</v>
          </cell>
          <cell r="G307">
            <v>22</v>
          </cell>
          <cell r="H307">
            <v>1</v>
          </cell>
          <cell r="I307">
            <v>0.25509999999999999</v>
          </cell>
          <cell r="J307">
            <v>4181.8900000000003</v>
          </cell>
          <cell r="K307">
            <v>5248.69</v>
          </cell>
          <cell r="L307">
            <v>0.2069</v>
          </cell>
          <cell r="M307">
            <v>4251.6400000000003</v>
          </cell>
          <cell r="N307">
            <v>5131.3</v>
          </cell>
          <cell r="O307">
            <v>115471.18</v>
          </cell>
          <cell r="P307">
            <v>112888.6</v>
          </cell>
        </row>
        <row r="308">
          <cell r="A308" t="str">
            <v>5.2.3</v>
          </cell>
          <cell r="B308" t="str">
            <v>ORSE NOVEMBRO / 2025</v>
          </cell>
          <cell r="C308">
            <v>4659</v>
          </cell>
          <cell r="D308" t="str">
            <v>FALTA</v>
          </cell>
          <cell r="E308" t="str">
            <v>LOCAÇÃO DE CONTAINER - REFEITÓRIO SEM BANHEIRO - 6,00 X 2,40M - REV 02_02/2022</v>
          </cell>
          <cell r="F308" t="str">
            <v>MÊS</v>
          </cell>
          <cell r="G308">
            <v>11</v>
          </cell>
          <cell r="H308">
            <v>6</v>
          </cell>
          <cell r="I308">
            <v>0.15740000000000001</v>
          </cell>
          <cell r="J308">
            <v>1800</v>
          </cell>
          <cell r="K308">
            <v>2083.3200000000002</v>
          </cell>
          <cell r="L308">
            <v>0.1142</v>
          </cell>
          <cell r="M308">
            <v>1800</v>
          </cell>
          <cell r="N308">
            <v>2005.56</v>
          </cell>
          <cell r="O308">
            <v>22916.52</v>
          </cell>
          <cell r="P308">
            <v>22061.16</v>
          </cell>
        </row>
        <row r="309">
          <cell r="A309" t="str">
            <v>5.3</v>
          </cell>
          <cell r="E309" t="str">
            <v>MOBILIZAÇÃO</v>
          </cell>
          <cell r="O309">
            <v>162333.42000000001</v>
          </cell>
          <cell r="P309">
            <v>157265.28</v>
          </cell>
        </row>
        <row r="310">
          <cell r="A310" t="str">
            <v>5.3.1</v>
          </cell>
          <cell r="B310" t="str">
            <v>COMPOSIÇÃO</v>
          </cell>
          <cell r="C310" t="str">
            <v>CPU 002</v>
          </cell>
          <cell r="D310" t="str">
            <v>FALTA</v>
          </cell>
          <cell r="E310" t="str">
            <v>MOBILIZAÇÃO DE MAQUINAS E EQUIPAMENTOS - PAVIMENTAÇÃO ASFÁLTICA, CAPEAMENTO E/OU RECAPEAMENTO</v>
          </cell>
          <cell r="F310" t="str">
            <v>UN</v>
          </cell>
          <cell r="G310">
            <v>6</v>
          </cell>
          <cell r="H310">
            <v>1</v>
          </cell>
          <cell r="I310">
            <v>0.25509999999999999</v>
          </cell>
          <cell r="J310">
            <v>21556.51</v>
          </cell>
          <cell r="K310">
            <v>27055.57</v>
          </cell>
          <cell r="L310">
            <v>0.2069</v>
          </cell>
          <cell r="M310">
            <v>21717.53</v>
          </cell>
          <cell r="N310">
            <v>26210.880000000001</v>
          </cell>
          <cell r="O310">
            <v>162333.42000000001</v>
          </cell>
          <cell r="P310">
            <v>157265.28</v>
          </cell>
        </row>
        <row r="311">
          <cell r="A311" t="str">
            <v>5.4</v>
          </cell>
          <cell r="E311" t="str">
            <v>DESMOBILIZAÇÃO</v>
          </cell>
          <cell r="O311">
            <v>162333.42000000001</v>
          </cell>
          <cell r="P311">
            <v>157265.28</v>
          </cell>
        </row>
        <row r="312">
          <cell r="A312" t="str">
            <v>5.4.1</v>
          </cell>
          <cell r="B312" t="str">
            <v>COMPOSIÇÃO</v>
          </cell>
          <cell r="C312" t="str">
            <v>CPU 003</v>
          </cell>
          <cell r="D312" t="str">
            <v>FALTA</v>
          </cell>
          <cell r="E312" t="str">
            <v>DESMOBILIZAÇÃO DE MAQUINAS E EQUIPAMENTOS - PAVIMENTAÇÃO ASFÁLTICA, CAPEAMENTO E/OU RECAPEAMENTO</v>
          </cell>
          <cell r="F312" t="str">
            <v>UN</v>
          </cell>
          <cell r="G312">
            <v>6</v>
          </cell>
          <cell r="H312">
            <v>1</v>
          </cell>
          <cell r="I312">
            <v>0.25509999999999999</v>
          </cell>
          <cell r="J312">
            <v>21556.51</v>
          </cell>
          <cell r="K312">
            <v>27055.57</v>
          </cell>
          <cell r="L312">
            <v>0.2069</v>
          </cell>
          <cell r="M312">
            <v>21717.53</v>
          </cell>
          <cell r="N312">
            <v>26210.880000000001</v>
          </cell>
          <cell r="O312">
            <v>162333.42000000001</v>
          </cell>
          <cell r="P312">
            <v>157265.28</v>
          </cell>
        </row>
        <row r="313">
          <cell r="A313" t="str">
            <v>5.5</v>
          </cell>
          <cell r="E313" t="str">
            <v>PAVIMENTAÇÃO EM CBUQ (CONCRETO BETUMINOSO USINADO À QUENTE)</v>
          </cell>
          <cell r="O313">
            <v>3330516.64</v>
          </cell>
          <cell r="P313">
            <v>3207806.95</v>
          </cell>
        </row>
        <row r="314">
          <cell r="A314" t="str">
            <v>5.5.1</v>
          </cell>
          <cell r="B314" t="str">
            <v>SICRO OUTUBRO / 2025</v>
          </cell>
          <cell r="C314">
            <v>4011212</v>
          </cell>
          <cell r="D314" t="str">
            <v>564933 - 1</v>
          </cell>
          <cell r="E314" t="str">
            <v>VARREDURA DA SUPERFÍCIE PARA EXECUÇÃO DE REVESTIMENTO ASFÁLTICO</v>
          </cell>
          <cell r="F314" t="str">
            <v>M²</v>
          </cell>
          <cell r="G314">
            <v>34861.4</v>
          </cell>
          <cell r="H314">
            <v>1</v>
          </cell>
          <cell r="I314">
            <v>0.25509999999999999</v>
          </cell>
          <cell r="J314">
            <v>0.08</v>
          </cell>
          <cell r="K314">
            <v>0.1</v>
          </cell>
          <cell r="L314">
            <v>0.2069</v>
          </cell>
          <cell r="M314">
            <v>0.08</v>
          </cell>
          <cell r="N314">
            <v>0.09</v>
          </cell>
          <cell r="O314">
            <v>3486.14</v>
          </cell>
          <cell r="P314">
            <v>3137.52</v>
          </cell>
        </row>
        <row r="315">
          <cell r="A315" t="str">
            <v>5.5.2</v>
          </cell>
          <cell r="B315" t="str">
            <v>COMPOSIÇÃO</v>
          </cell>
          <cell r="C315" t="str">
            <v>CPU 017</v>
          </cell>
          <cell r="D315" t="str">
            <v>FALTA</v>
          </cell>
          <cell r="E315" t="str">
            <v>CONCRETO ASFÁLTICO - FAIXA C-12,5 - AREIA E BRITA COMERCIAIS</v>
          </cell>
          <cell r="F315" t="str">
            <v>T</v>
          </cell>
          <cell r="G315">
            <v>4453.1899999999996</v>
          </cell>
          <cell r="H315">
            <v>1</v>
          </cell>
          <cell r="I315">
            <v>0.25509999999999999</v>
          </cell>
          <cell r="J315">
            <v>416.11</v>
          </cell>
          <cell r="K315">
            <v>522.25</v>
          </cell>
          <cell r="L315">
            <v>0.2069</v>
          </cell>
          <cell r="M315">
            <v>416.52</v>
          </cell>
          <cell r="N315">
            <v>502.69</v>
          </cell>
          <cell r="O315">
            <v>2325678.4700000002</v>
          </cell>
          <cell r="P315">
            <v>2238574.08</v>
          </cell>
        </row>
        <row r="316">
          <cell r="A316" t="str">
            <v>5.5.3</v>
          </cell>
          <cell r="B316" t="str">
            <v>SINAPI DEZEMBRO 2025</v>
          </cell>
          <cell r="C316">
            <v>100987</v>
          </cell>
          <cell r="D316" t="str">
            <v>FALTA</v>
          </cell>
          <cell r="E316" t="str">
            <v>CARGA DE MISTURA ASFÁLTICA EM CAMINHÃO BASCULANTE 14 M³ (UNIDADE: M3). AF_07/2020</v>
          </cell>
          <cell r="F316" t="str">
            <v>M3</v>
          </cell>
          <cell r="G316">
            <v>1743.07</v>
          </cell>
          <cell r="H316">
            <v>1</v>
          </cell>
          <cell r="I316">
            <v>0.25509999999999999</v>
          </cell>
          <cell r="J316">
            <v>10.42</v>
          </cell>
          <cell r="K316">
            <v>13.07</v>
          </cell>
          <cell r="L316">
            <v>0.2069</v>
          </cell>
          <cell r="M316">
            <v>10.52</v>
          </cell>
          <cell r="N316">
            <v>12.69</v>
          </cell>
          <cell r="O316">
            <v>22781.919999999998</v>
          </cell>
          <cell r="P316">
            <v>22119.55</v>
          </cell>
        </row>
        <row r="317">
          <cell r="A317" t="str">
            <v>5.5.4</v>
          </cell>
          <cell r="B317" t="str">
            <v>SINAPI DEZEMBRO 2025</v>
          </cell>
          <cell r="C317">
            <v>93593</v>
          </cell>
          <cell r="D317" t="str">
            <v>FALTA</v>
          </cell>
          <cell r="E317" t="str">
            <v>TRANSPORTE COM CAMINHÃO BASCULANTE DE 14 M³, EM VIA URBANA PAVIMENTADA, ADICIONAL PARA DMT EXCEDENTE A 30 KM (UNIDADE: M3XKM). AF_07/2020</v>
          </cell>
          <cell r="F317" t="str">
            <v>M3XKM</v>
          </cell>
          <cell r="G317">
            <v>133031.1</v>
          </cell>
          <cell r="H317">
            <v>1</v>
          </cell>
          <cell r="I317">
            <v>0.25509999999999999</v>
          </cell>
          <cell r="J317">
            <v>0.87</v>
          </cell>
          <cell r="K317">
            <v>1.0900000000000001</v>
          </cell>
          <cell r="L317">
            <v>0.2069</v>
          </cell>
          <cell r="M317">
            <v>0.87</v>
          </cell>
          <cell r="N317">
            <v>1.05</v>
          </cell>
          <cell r="O317">
            <v>145003.89000000001</v>
          </cell>
          <cell r="P317">
            <v>139682.65</v>
          </cell>
        </row>
        <row r="318">
          <cell r="A318" t="str">
            <v>5.5.5</v>
          </cell>
          <cell r="B318" t="str">
            <v>SINAPI DEZEMBRO 2025</v>
          </cell>
          <cell r="C318">
            <v>95876</v>
          </cell>
          <cell r="D318" t="str">
            <v>FALTA</v>
          </cell>
          <cell r="E318" t="str">
            <v>TRANSPORTE COM CAMINHÃO BASCULANTE DE 14 M³, EM VIA URBANA PAVIMENTADA, DMT ATÉ 30 KM (UNIDADE: M3XKM). AF_07/2020</v>
          </cell>
          <cell r="F318" t="str">
            <v>M3XKM</v>
          </cell>
          <cell r="G318">
            <v>14781.23</v>
          </cell>
          <cell r="H318">
            <v>1</v>
          </cell>
          <cell r="I318">
            <v>0.25509999999999999</v>
          </cell>
          <cell r="J318">
            <v>2.16</v>
          </cell>
          <cell r="K318">
            <v>2.71</v>
          </cell>
          <cell r="L318">
            <v>0.2069</v>
          </cell>
          <cell r="M318">
            <v>2.17</v>
          </cell>
          <cell r="N318">
            <v>2.61</v>
          </cell>
          <cell r="O318">
            <v>40057.129999999997</v>
          </cell>
          <cell r="P318">
            <v>38579.01</v>
          </cell>
        </row>
        <row r="319">
          <cell r="A319" t="str">
            <v>5.5.6</v>
          </cell>
          <cell r="B319" t="str">
            <v>SINAPI DEZEMBRO 2025</v>
          </cell>
          <cell r="C319">
            <v>102333</v>
          </cell>
          <cell r="D319" t="str">
            <v>FALTA</v>
          </cell>
          <cell r="E319" t="str">
            <v>TRANSPORTE COM CAMINHÃO TANQUE DE TRANSPORTE DE MATERIAL ASFÁLTICO DE 20000 L, EM VIA URBANA PAVIMENTADA, ADICIONAL PARA DMT EXCEDENTE A 30 KM (UNIDADE: TXKM). AF_07/2020</v>
          </cell>
          <cell r="F319" t="str">
            <v>TXKM</v>
          </cell>
          <cell r="G319">
            <v>1330.31</v>
          </cell>
          <cell r="H319">
            <v>1</v>
          </cell>
          <cell r="I319">
            <v>0.25509999999999999</v>
          </cell>
          <cell r="J319">
            <v>0.74</v>
          </cell>
          <cell r="K319">
            <v>0.92</v>
          </cell>
          <cell r="L319">
            <v>0.2069</v>
          </cell>
          <cell r="M319">
            <v>0.74</v>
          </cell>
          <cell r="N319">
            <v>0.89</v>
          </cell>
          <cell r="O319">
            <v>1223.8800000000001</v>
          </cell>
          <cell r="P319">
            <v>1183.97</v>
          </cell>
        </row>
        <row r="320">
          <cell r="A320" t="str">
            <v>5.5.7</v>
          </cell>
          <cell r="B320" t="str">
            <v>SICRO OUTUBRO / 2025</v>
          </cell>
          <cell r="C320">
            <v>4011353</v>
          </cell>
          <cell r="D320" t="str">
            <v>484847 - 0</v>
          </cell>
          <cell r="E320" t="str">
            <v>PINTURA DE LIGAÇÃO (ADAPTADO)</v>
          </cell>
          <cell r="F320" t="str">
            <v>M²</v>
          </cell>
          <cell r="G320">
            <v>34861.4</v>
          </cell>
          <cell r="H320">
            <v>1</v>
          </cell>
          <cell r="I320">
            <v>0.25509999999999999</v>
          </cell>
          <cell r="J320">
            <v>1.91</v>
          </cell>
          <cell r="K320">
            <v>2.39</v>
          </cell>
          <cell r="L320">
            <v>0.2069</v>
          </cell>
          <cell r="M320">
            <v>1.92</v>
          </cell>
          <cell r="N320">
            <v>2.31</v>
          </cell>
          <cell r="O320">
            <v>83318.740000000005</v>
          </cell>
          <cell r="P320">
            <v>80529.83</v>
          </cell>
        </row>
        <row r="321">
          <cell r="A321" t="str">
            <v>5.5.8</v>
          </cell>
          <cell r="B321" t="str">
            <v>SINAPI DEZEMBRO 2025</v>
          </cell>
          <cell r="C321">
            <v>96001</v>
          </cell>
          <cell r="D321" t="str">
            <v>FALTA</v>
          </cell>
          <cell r="E321" t="str">
            <v>FRESAGEM DE PAVIMENTO ASFÁLTICO, COM LARGURA DA VIA MAIOR QUE 6,00 M E MENOR OU IGUAL 10,00 M, EM LOCAIS COM NIVEL BAIXO DE INTERFERÊNCIA. AF_10/2025</v>
          </cell>
          <cell r="F321" t="str">
            <v>M2</v>
          </cell>
          <cell r="G321">
            <v>10458.42</v>
          </cell>
          <cell r="H321">
            <v>1</v>
          </cell>
          <cell r="I321">
            <v>0.25509999999999999</v>
          </cell>
          <cell r="J321">
            <v>7.6</v>
          </cell>
          <cell r="K321">
            <v>9.5299999999999994</v>
          </cell>
          <cell r="L321">
            <v>0.2069</v>
          </cell>
          <cell r="M321">
            <v>7.72</v>
          </cell>
          <cell r="N321">
            <v>9.31</v>
          </cell>
          <cell r="O321">
            <v>99668.74</v>
          </cell>
          <cell r="P321">
            <v>97367.89</v>
          </cell>
        </row>
        <row r="322">
          <cell r="A322" t="str">
            <v>5.5.9</v>
          </cell>
          <cell r="B322" t="str">
            <v>COMPOSIÇÃO</v>
          </cell>
          <cell r="C322" t="str">
            <v>CPU 008</v>
          </cell>
          <cell r="D322" t="str">
            <v>FALTA</v>
          </cell>
          <cell r="E322" t="str">
            <v>TRANSPORTE DE EMULSÃO ASFÁLTICA CATIÔNICA RR-2C PARA PAVIMENTAÇÃO ASFÁLTICA DA REFINARIA ATÉ A OBRA</v>
          </cell>
          <cell r="F322" t="str">
            <v>T</v>
          </cell>
          <cell r="G322">
            <v>15.68</v>
          </cell>
          <cell r="H322">
            <v>2</v>
          </cell>
          <cell r="I322">
            <v>0.1895</v>
          </cell>
          <cell r="J322">
            <v>564.66999999999996</v>
          </cell>
          <cell r="K322">
            <v>671.67</v>
          </cell>
          <cell r="L322">
            <v>0.14380000000000001</v>
          </cell>
          <cell r="M322">
            <v>564.66999999999996</v>
          </cell>
          <cell r="N322">
            <v>645.86</v>
          </cell>
          <cell r="O322">
            <v>10531.78</v>
          </cell>
          <cell r="P322">
            <v>10127.08</v>
          </cell>
        </row>
        <row r="323">
          <cell r="A323" t="str">
            <v>5.5.10</v>
          </cell>
          <cell r="B323" t="str">
            <v>COMPOSIÇÃO</v>
          </cell>
          <cell r="C323" t="str">
            <v>CPU 018</v>
          </cell>
          <cell r="D323" t="str">
            <v>FALTA</v>
          </cell>
          <cell r="E323" t="str">
            <v>TRANSPORTE DE CIMENTO ASFÁLTICO DE PETRÓLEO CAP 50/70 DA REFINARIA ATÉ A USINA DE ASFALTO</v>
          </cell>
          <cell r="F323" t="str">
            <v>T</v>
          </cell>
          <cell r="G323">
            <v>281.44</v>
          </cell>
          <cell r="H323">
            <v>2</v>
          </cell>
          <cell r="I323">
            <v>0.1895</v>
          </cell>
          <cell r="J323">
            <v>564.66999999999996</v>
          </cell>
          <cell r="K323">
            <v>671.67</v>
          </cell>
          <cell r="L323">
            <v>0.14380000000000001</v>
          </cell>
          <cell r="M323">
            <v>564.66999999999996</v>
          </cell>
          <cell r="N323">
            <v>645.86</v>
          </cell>
          <cell r="O323">
            <v>189034.8</v>
          </cell>
          <cell r="P323">
            <v>181770.83</v>
          </cell>
        </row>
        <row r="324">
          <cell r="A324" t="str">
            <v>5.5.11</v>
          </cell>
          <cell r="B324" t="str">
            <v>SINAPI DEZEMBRO 2025</v>
          </cell>
          <cell r="C324">
            <v>96396</v>
          </cell>
          <cell r="D324" t="str">
            <v>FALTA</v>
          </cell>
          <cell r="E324" t="str">
            <v>CONSTRUÇÃO DE BASE E SUB-BASE PARA PAVIMENTAÇÃO DE BRITA GRADUADA SIMPLES, COM ESPESSURA DE 15 CM - EXCLUSIVE CARGA E TRANSPORTE. AF_09/2024</v>
          </cell>
          <cell r="F324" t="str">
            <v>M3</v>
          </cell>
          <cell r="G324">
            <v>522.91999999999996</v>
          </cell>
          <cell r="H324">
            <v>1</v>
          </cell>
          <cell r="I324">
            <v>0.25509999999999999</v>
          </cell>
          <cell r="J324">
            <v>174.98</v>
          </cell>
          <cell r="K324">
            <v>219.61</v>
          </cell>
          <cell r="L324">
            <v>0.2069</v>
          </cell>
          <cell r="M324">
            <v>175.62</v>
          </cell>
          <cell r="N324">
            <v>211.95</v>
          </cell>
          <cell r="O324">
            <v>114838.46</v>
          </cell>
          <cell r="P324">
            <v>110832.89</v>
          </cell>
        </row>
        <row r="325">
          <cell r="A325" t="str">
            <v>5.5.12</v>
          </cell>
          <cell r="B325" t="str">
            <v>SINAPI DEZEMBRO 2025</v>
          </cell>
          <cell r="C325">
            <v>100975</v>
          </cell>
          <cell r="D325" t="str">
            <v>FALTA</v>
          </cell>
          <cell r="E325" t="str">
            <v>CARGA, MANOBRA E DESCARGA DE SOLOS E MATERIAIS GRANULARES EM CAMINHÃO BASCULANTE 14 M³ - CARGA COM PÁ CARREGADEIRA (CAÇAMBA DE 1,7 A 2,8 M³ / 128 HP) E DESCARGA LIVRE (UNIDADE: M3). AF_07/2020</v>
          </cell>
          <cell r="F325" t="str">
            <v>M3</v>
          </cell>
          <cell r="G325">
            <v>1045.8399999999999</v>
          </cell>
          <cell r="H325">
            <v>1</v>
          </cell>
          <cell r="I325">
            <v>0.25509999999999999</v>
          </cell>
          <cell r="J325">
            <v>8.4700000000000006</v>
          </cell>
          <cell r="K325">
            <v>10.63</v>
          </cell>
          <cell r="L325">
            <v>0.2069</v>
          </cell>
          <cell r="M325">
            <v>8.59</v>
          </cell>
          <cell r="N325">
            <v>10.36</v>
          </cell>
          <cell r="O325">
            <v>11117.27</v>
          </cell>
          <cell r="P325">
            <v>10834.9</v>
          </cell>
        </row>
        <row r="326">
          <cell r="A326" t="str">
            <v>5.5.13</v>
          </cell>
          <cell r="B326" t="str">
            <v>SINAPI DEZEMBRO 2025</v>
          </cell>
          <cell r="C326">
            <v>93593</v>
          </cell>
          <cell r="D326" t="str">
            <v>FALTA</v>
          </cell>
          <cell r="E326" t="str">
            <v>TRANSPORTE COM CAMINHÃO BASCULANTE DE 14 M³, EM VIA URBANA PAVIMENTADA, ADICIONAL PARA DMT EXCEDENTE A 30 KM (UNIDADE: M3XKM). AF_07/2020</v>
          </cell>
          <cell r="F326" t="str">
            <v>M3XKM</v>
          </cell>
          <cell r="G326">
            <v>84054.15</v>
          </cell>
          <cell r="H326">
            <v>1</v>
          </cell>
          <cell r="I326">
            <v>0.25509999999999999</v>
          </cell>
          <cell r="J326">
            <v>0.87</v>
          </cell>
          <cell r="K326">
            <v>1.0900000000000001</v>
          </cell>
          <cell r="L326">
            <v>0.2069</v>
          </cell>
          <cell r="M326">
            <v>0.87</v>
          </cell>
          <cell r="N326">
            <v>1.05</v>
          </cell>
          <cell r="O326">
            <v>91619.02</v>
          </cell>
          <cell r="P326">
            <v>88256.85</v>
          </cell>
        </row>
        <row r="327">
          <cell r="A327" t="str">
            <v>5.5.14</v>
          </cell>
          <cell r="B327" t="str">
            <v>SINAPI DEZEMBRO 2025</v>
          </cell>
          <cell r="C327">
            <v>95876</v>
          </cell>
          <cell r="D327" t="str">
            <v>FALTA</v>
          </cell>
          <cell r="E327" t="str">
            <v>TRANSPORTE COM CAMINHÃO BASCULANTE DE 14 M³, EM VIA URBANA PAVIMENTADA, DMT ATÉ 30 KM (UNIDADE: M3XKM). AF_07/2020</v>
          </cell>
          <cell r="F327" t="str">
            <v>M3XKM</v>
          </cell>
          <cell r="G327">
            <v>9339.34</v>
          </cell>
          <cell r="H327">
            <v>1</v>
          </cell>
          <cell r="I327">
            <v>0.25509999999999999</v>
          </cell>
          <cell r="J327">
            <v>2.16</v>
          </cell>
          <cell r="K327">
            <v>2.71</v>
          </cell>
          <cell r="L327">
            <v>0.2069</v>
          </cell>
          <cell r="M327">
            <v>2.17</v>
          </cell>
          <cell r="N327">
            <v>2.61</v>
          </cell>
          <cell r="O327">
            <v>25309.61</v>
          </cell>
          <cell r="P327">
            <v>24375.67</v>
          </cell>
        </row>
        <row r="328">
          <cell r="A328" t="str">
            <v>5.5.15</v>
          </cell>
          <cell r="B328" t="str">
            <v>COTAÇÃO</v>
          </cell>
          <cell r="C328" t="str">
            <v>COT-001</v>
          </cell>
          <cell r="D328" t="str">
            <v>FALTA</v>
          </cell>
          <cell r="E328" t="str">
            <v>SERVICO DE TRATAMENTO DE RESIDUOS - DO TIPO REJEITOS SOLIDOS, CLASSE A( CONAMA 307/02 )e  II B (NBR 10004), EM CENTRAL DE TRATAMENTO (ENTULHO/METRALHA/FRESA)</v>
          </cell>
          <cell r="F328" t="str">
            <v>T</v>
          </cell>
          <cell r="G328">
            <v>1335.95</v>
          </cell>
          <cell r="H328">
            <v>2</v>
          </cell>
          <cell r="I328">
            <v>0.1895</v>
          </cell>
          <cell r="J328">
            <v>105</v>
          </cell>
          <cell r="K328">
            <v>124.89</v>
          </cell>
          <cell r="L328">
            <v>0.14380000000000001</v>
          </cell>
          <cell r="M328">
            <v>105</v>
          </cell>
          <cell r="N328">
            <v>120.09</v>
          </cell>
          <cell r="O328">
            <v>166846.79</v>
          </cell>
          <cell r="P328">
            <v>160434.23000000001</v>
          </cell>
        </row>
        <row r="329">
          <cell r="A329" t="str">
            <v>5.6</v>
          </cell>
          <cell r="E329" t="str">
            <v>SINALIZAÇÃO VIÁRIA VERTICAL</v>
          </cell>
          <cell r="O329">
            <v>244470.86</v>
          </cell>
          <cell r="P329">
            <v>237824.04</v>
          </cell>
        </row>
        <row r="330">
          <cell r="A330" t="str">
            <v>5.6.1</v>
          </cell>
          <cell r="B330" t="str">
            <v>SICRO OUTUBRO / 2025</v>
          </cell>
          <cell r="C330">
            <v>5213444</v>
          </cell>
          <cell r="D330" t="str">
            <v>556854 - 4</v>
          </cell>
          <cell r="E330" t="str">
            <v>PLACA DE REGULAMENTAÇÃO EM AÇO, R1 LADO 0,248 M - PELÍCULA RETRORREFLETIVA TIPO I + SI - FORNECIMENTO E IMPLANTAÇÃO</v>
          </cell>
          <cell r="F330" t="str">
            <v>UN</v>
          </cell>
          <cell r="G330">
            <v>90</v>
          </cell>
          <cell r="H330">
            <v>1</v>
          </cell>
          <cell r="I330">
            <v>0.25509999999999999</v>
          </cell>
          <cell r="J330">
            <v>290.60000000000002</v>
          </cell>
          <cell r="K330">
            <v>364.73</v>
          </cell>
          <cell r="L330">
            <v>0.2069</v>
          </cell>
          <cell r="M330">
            <v>294.85000000000002</v>
          </cell>
          <cell r="N330">
            <v>355.85</v>
          </cell>
          <cell r="O330">
            <v>32825.699999999997</v>
          </cell>
          <cell r="P330">
            <v>32026.5</v>
          </cell>
        </row>
        <row r="331">
          <cell r="A331" t="str">
            <v>5.6.2</v>
          </cell>
          <cell r="B331" t="str">
            <v>SICRO OUTUBRO / 2025</v>
          </cell>
          <cell r="C331">
            <v>5213855</v>
          </cell>
          <cell r="D331" t="str">
            <v>563840 - 2</v>
          </cell>
          <cell r="E331" t="str">
            <v>SUPORTE METÁLICO GALVANIZADO PARA PLACA DE REGULAMENTAÇÃO - R1 - LADO DE 0,248 M - FORNECIMENTO E IMPLANTAÇÃO</v>
          </cell>
          <cell r="F331" t="str">
            <v>UN</v>
          </cell>
          <cell r="G331">
            <v>15</v>
          </cell>
          <cell r="H331">
            <v>1</v>
          </cell>
          <cell r="I331">
            <v>0.25509999999999999</v>
          </cell>
          <cell r="J331">
            <v>435.57</v>
          </cell>
          <cell r="K331">
            <v>546.67999999999995</v>
          </cell>
          <cell r="L331">
            <v>0.2069</v>
          </cell>
          <cell r="M331">
            <v>437.6</v>
          </cell>
          <cell r="N331">
            <v>528.13</v>
          </cell>
          <cell r="O331">
            <v>8200.2000000000007</v>
          </cell>
          <cell r="P331">
            <v>7921.95</v>
          </cell>
        </row>
        <row r="332">
          <cell r="A332" t="str">
            <v>5.6.3</v>
          </cell>
          <cell r="B332" t="str">
            <v>SICRO OUTUBRO / 2025</v>
          </cell>
          <cell r="C332">
            <v>5213464</v>
          </cell>
          <cell r="D332" t="str">
            <v>556853 - 6</v>
          </cell>
          <cell r="E332" t="str">
            <v>PLACA DE ADVERTÊNCIA EM AÇO, LADO DE 0,60 M - PELÍCULA RETRORREFLETIVA TIPO I + SI - FORNECIMENTO E IMPLANTAÇÃO</v>
          </cell>
          <cell r="F332" t="str">
            <v>UN</v>
          </cell>
          <cell r="G332">
            <v>36</v>
          </cell>
          <cell r="H332">
            <v>1</v>
          </cell>
          <cell r="I332">
            <v>0.25509999999999999</v>
          </cell>
          <cell r="J332">
            <v>290.57</v>
          </cell>
          <cell r="K332">
            <v>364.69</v>
          </cell>
          <cell r="L332">
            <v>0.2069</v>
          </cell>
          <cell r="M332">
            <v>294.83</v>
          </cell>
          <cell r="N332">
            <v>355.83</v>
          </cell>
          <cell r="O332">
            <v>13128.84</v>
          </cell>
          <cell r="P332">
            <v>12809.88</v>
          </cell>
        </row>
        <row r="333">
          <cell r="A333" t="str">
            <v>5.6.4</v>
          </cell>
          <cell r="B333" t="str">
            <v>SICRO OUTUBRO / 2025</v>
          </cell>
          <cell r="C333">
            <v>5213863</v>
          </cell>
          <cell r="D333" t="str">
            <v>563839 - 9</v>
          </cell>
          <cell r="E333" t="str">
            <v>SUPORTE METÁLICO GALVANIZADO PARA PLACA DE ADVERTÊNCIA OU REGULAMENTAÇÃO - LADO OU DIÂMETRO DE 0,60 M - FORNECIMENTO E IMPLANTAÇÃO</v>
          </cell>
          <cell r="F333" t="str">
            <v>UN</v>
          </cell>
          <cell r="G333">
            <v>126</v>
          </cell>
          <cell r="H333">
            <v>1</v>
          </cell>
          <cell r="I333">
            <v>0.25509999999999999</v>
          </cell>
          <cell r="J333">
            <v>484.52</v>
          </cell>
          <cell r="K333">
            <v>608.12</v>
          </cell>
          <cell r="L333">
            <v>0.2069</v>
          </cell>
          <cell r="M333">
            <v>486.77</v>
          </cell>
          <cell r="N333">
            <v>587.48</v>
          </cell>
          <cell r="O333">
            <v>76623.12</v>
          </cell>
          <cell r="P333">
            <v>74022.48</v>
          </cell>
        </row>
        <row r="334">
          <cell r="A334" t="str">
            <v>5.6.5</v>
          </cell>
          <cell r="B334" t="str">
            <v>SICRO OUTUBRO / 2025</v>
          </cell>
          <cell r="C334">
            <v>5213440</v>
          </cell>
          <cell r="D334" t="str">
            <v>509149 - 7</v>
          </cell>
          <cell r="E334" t="str">
            <v>PLACA DE REGULAMENTAÇÃO EM AÇO D = 0,60 M - PELÍCULA RETRORREFLETIVA TIPO I + SI - FORNECIMENTO E IMPLANTAÇÃO</v>
          </cell>
          <cell r="F334" t="str">
            <v>UN</v>
          </cell>
          <cell r="G334">
            <v>90</v>
          </cell>
          <cell r="H334">
            <v>1</v>
          </cell>
          <cell r="I334">
            <v>0.25509999999999999</v>
          </cell>
          <cell r="J334">
            <v>290.52999999999997</v>
          </cell>
          <cell r="K334">
            <v>364.64</v>
          </cell>
          <cell r="L334">
            <v>0.2069</v>
          </cell>
          <cell r="M334">
            <v>294.79000000000002</v>
          </cell>
          <cell r="N334">
            <v>355.78</v>
          </cell>
          <cell r="O334">
            <v>32817.599999999999</v>
          </cell>
          <cell r="P334">
            <v>32020.2</v>
          </cell>
        </row>
        <row r="335">
          <cell r="A335" t="str">
            <v>5.6.6</v>
          </cell>
          <cell r="B335" t="str">
            <v>SICRO OUTUBRO / 2025</v>
          </cell>
          <cell r="C335">
            <v>5213448</v>
          </cell>
          <cell r="D335" t="str">
            <v>608292 - 0</v>
          </cell>
          <cell r="E335" t="str">
            <v>PLACA DE REGULAMENTAÇÃO EM AÇO, R2 LADO 0,60 M - PELÍCULA RETRORREFLETIVA TIPO I + SI - FORNECIMENTO E IMPLANTAÇÃO</v>
          </cell>
          <cell r="F335" t="str">
            <v>UN</v>
          </cell>
          <cell r="G335">
            <v>12</v>
          </cell>
          <cell r="H335">
            <v>1</v>
          </cell>
          <cell r="I335">
            <v>0.25509999999999999</v>
          </cell>
          <cell r="J335">
            <v>199.32</v>
          </cell>
          <cell r="K335">
            <v>250.16</v>
          </cell>
          <cell r="L335">
            <v>0.2069</v>
          </cell>
          <cell r="M335">
            <v>203.09</v>
          </cell>
          <cell r="N335">
            <v>245.1</v>
          </cell>
          <cell r="O335">
            <v>3001.92</v>
          </cell>
          <cell r="P335">
            <v>2941.2</v>
          </cell>
        </row>
        <row r="336">
          <cell r="A336" t="str">
            <v>5.6.7</v>
          </cell>
          <cell r="B336" t="str">
            <v>SICRO OUTUBRO / 2025</v>
          </cell>
          <cell r="C336">
            <v>5213859</v>
          </cell>
          <cell r="D336" t="str">
            <v>608288 - 2</v>
          </cell>
          <cell r="E336" t="str">
            <v>SUPORTE METÁLICO GALVANIZADO PARA PLACA DE REGULAMENTAÇÃO - R2 - LADO DE 0,60 M - FORNECIMENTO E IMPLANTAÇÃO</v>
          </cell>
          <cell r="F336" t="str">
            <v>UN</v>
          </cell>
          <cell r="G336">
            <v>12</v>
          </cell>
          <cell r="H336">
            <v>1</v>
          </cell>
          <cell r="I336">
            <v>0.25509999999999999</v>
          </cell>
          <cell r="J336">
            <v>479.01</v>
          </cell>
          <cell r="K336">
            <v>601.20000000000005</v>
          </cell>
          <cell r="L336">
            <v>0.2069</v>
          </cell>
          <cell r="M336">
            <v>481</v>
          </cell>
          <cell r="N336">
            <v>580.51</v>
          </cell>
          <cell r="O336">
            <v>7214.4</v>
          </cell>
          <cell r="P336">
            <v>6966.12</v>
          </cell>
        </row>
        <row r="337">
          <cell r="A337" t="str">
            <v>5.6.8</v>
          </cell>
          <cell r="B337" t="str">
            <v>COMPOSIÇÃO</v>
          </cell>
          <cell r="C337" t="str">
            <v>CPU 006</v>
          </cell>
          <cell r="D337" t="str">
            <v>FALTA</v>
          </cell>
          <cell r="E337" t="str">
            <v>COLOCAÇÃO DE PLACA DE IDENTIFICAÇÃO DE RUAS, TIPO TOTEM, COMPOSTO POR TUBO DE AÇO GALVANIZADO COM DIÂMETRO 2"E H= 2,50M COM 3 PLACAS EM CHAPA DE AÇO, SENDO DUAS  COM DIMENSÕES  DE 45,00 X 20,00CM E UMA COM DIMENSÃO DE 45,00 X 45,00</v>
          </cell>
          <cell r="F337" t="str">
            <v>UN</v>
          </cell>
          <cell r="G337">
            <v>31</v>
          </cell>
          <cell r="H337">
            <v>1</v>
          </cell>
          <cell r="I337">
            <v>0.25509999999999999</v>
          </cell>
          <cell r="J337">
            <v>757.97</v>
          </cell>
          <cell r="K337">
            <v>951.32</v>
          </cell>
          <cell r="L337">
            <v>0.2069</v>
          </cell>
          <cell r="M337">
            <v>770.91</v>
          </cell>
          <cell r="N337">
            <v>930.41</v>
          </cell>
          <cell r="O337">
            <v>29490.92</v>
          </cell>
          <cell r="P337">
            <v>28842.71</v>
          </cell>
        </row>
        <row r="338">
          <cell r="A338" t="str">
            <v>5.6.9</v>
          </cell>
          <cell r="B338" t="str">
            <v>COMPOSIÇÃO</v>
          </cell>
          <cell r="C338" t="str">
            <v>CPU 007</v>
          </cell>
          <cell r="D338" t="str">
            <v>FALTA</v>
          </cell>
          <cell r="E338" t="str">
            <v>COLOCAÇÃO DE PLACA DE IDENTIFICAÇÃO DE RUAS, TIPO TOTEM, COMPOSTO POR TUBO DE AÇO GALVANIZADO COM DIÂMETRO 2"E H= 2,50M COM 2 PLACAS EM CHAPA DE AÇO, SENDO UMA  COM DIMENSÕES  DE 45,00 X 20,00CM E UMA COM DIMENSÃO DE 45,00 X 45,00</v>
          </cell>
          <cell r="F338" t="str">
            <v>UN</v>
          </cell>
          <cell r="G338">
            <v>46</v>
          </cell>
          <cell r="H338">
            <v>1</v>
          </cell>
          <cell r="I338">
            <v>0.25509999999999999</v>
          </cell>
          <cell r="J338">
            <v>713.06</v>
          </cell>
          <cell r="K338">
            <v>894.96</v>
          </cell>
          <cell r="L338">
            <v>0.2069</v>
          </cell>
          <cell r="M338">
            <v>725.42</v>
          </cell>
          <cell r="N338">
            <v>875.5</v>
          </cell>
          <cell r="O338">
            <v>41168.160000000003</v>
          </cell>
          <cell r="P338">
            <v>40273</v>
          </cell>
        </row>
        <row r="339">
          <cell r="A339" t="str">
            <v>5.7</v>
          </cell>
          <cell r="E339" t="str">
            <v>SINALIZAÇÃO VIÁRIA HORIZONTAL</v>
          </cell>
          <cell r="O339">
            <v>377755.12</v>
          </cell>
          <cell r="P339">
            <v>369266.3</v>
          </cell>
        </row>
        <row r="340">
          <cell r="A340" t="str">
            <v>5.7.1</v>
          </cell>
          <cell r="B340" t="str">
            <v>SICRO OUTUBRO / 2025</v>
          </cell>
          <cell r="C340">
            <v>5213401</v>
          </cell>
          <cell r="D340" t="str">
            <v>568235 - 5</v>
          </cell>
          <cell r="E340" t="str">
            <v>PINTURA DE FAIXA COM TINTA ACRÍLICA - ESPESSURA DE 0,6 MM</v>
          </cell>
          <cell r="F340" t="str">
            <v>M²</v>
          </cell>
          <cell r="G340">
            <v>4415.7700000000004</v>
          </cell>
          <cell r="H340">
            <v>1</v>
          </cell>
          <cell r="I340">
            <v>0.25509999999999999</v>
          </cell>
          <cell r="J340">
            <v>28.53</v>
          </cell>
          <cell r="K340">
            <v>35.799999999999997</v>
          </cell>
          <cell r="L340">
            <v>0.2069</v>
          </cell>
          <cell r="M340">
            <v>28.63</v>
          </cell>
          <cell r="N340">
            <v>34.549999999999997</v>
          </cell>
          <cell r="O340">
            <v>158084.56</v>
          </cell>
          <cell r="P340">
            <v>152564.85</v>
          </cell>
        </row>
        <row r="341">
          <cell r="A341" t="str">
            <v>5.7.2</v>
          </cell>
          <cell r="B341" t="str">
            <v>SICRO OUTUBRO / 2025</v>
          </cell>
          <cell r="C341">
            <v>5213410</v>
          </cell>
          <cell r="D341" t="str">
            <v>608281 - 5</v>
          </cell>
          <cell r="E341" t="str">
            <v>PINTURA DE FAIXA COM TERMOPLÁSTICO EM ALTO RELEVO TIPO I POR EXTRUSÃO - RELEVO DUPLO COM BASE</v>
          </cell>
          <cell r="F341" t="str">
            <v>M²</v>
          </cell>
          <cell r="G341">
            <v>232.44</v>
          </cell>
          <cell r="H341">
            <v>1</v>
          </cell>
          <cell r="I341">
            <v>0.25509999999999999</v>
          </cell>
          <cell r="J341">
            <v>150.31</v>
          </cell>
          <cell r="K341">
            <v>188.65</v>
          </cell>
          <cell r="L341">
            <v>0.2069</v>
          </cell>
          <cell r="M341">
            <v>151.88</v>
          </cell>
          <cell r="N341">
            <v>183.3</v>
          </cell>
          <cell r="O341">
            <v>43849.8</v>
          </cell>
          <cell r="P341">
            <v>42606.25</v>
          </cell>
        </row>
        <row r="342">
          <cell r="A342" t="str">
            <v>5.7.3</v>
          </cell>
          <cell r="B342" t="str">
            <v>SICRO OUTUBRO / 2025</v>
          </cell>
          <cell r="C342">
            <v>5219606</v>
          </cell>
          <cell r="D342" t="str">
            <v>608282 - 3</v>
          </cell>
          <cell r="E342" t="str">
            <v>TACHA REFLETIVA EM PLÁSTICO INJETADO - BIDIRECIONAL TIPO II - COM UM PINO - FORNECIMENTO E COLOCAÇÃO</v>
          </cell>
          <cell r="F342" t="str">
            <v>UN</v>
          </cell>
          <cell r="G342">
            <v>1162</v>
          </cell>
          <cell r="H342">
            <v>1</v>
          </cell>
          <cell r="I342">
            <v>0.25509999999999999</v>
          </cell>
          <cell r="J342">
            <v>38.31</v>
          </cell>
          <cell r="K342">
            <v>48.08</v>
          </cell>
          <cell r="L342">
            <v>0.2069</v>
          </cell>
          <cell r="M342">
            <v>38.700000000000003</v>
          </cell>
          <cell r="N342">
            <v>46.7</v>
          </cell>
          <cell r="O342">
            <v>55868.959999999999</v>
          </cell>
          <cell r="P342">
            <v>54265.4</v>
          </cell>
        </row>
        <row r="343">
          <cell r="A343" t="str">
            <v>5.7.4</v>
          </cell>
          <cell r="B343" t="str">
            <v>SICRO OUTUBRO / 2025</v>
          </cell>
          <cell r="C343">
            <v>5213407</v>
          </cell>
          <cell r="D343" t="str">
            <v>503241 - 5</v>
          </cell>
          <cell r="E343" t="str">
            <v>PINTURA DE SETAS E ZEBRADOS COM TINTA ACRÍLICA EMULSIONADA EM ÁGUA - ESPESSURA DE 0,5 MM</v>
          </cell>
          <cell r="F343" t="str">
            <v>M²</v>
          </cell>
          <cell r="G343">
            <v>1743.06</v>
          </cell>
          <cell r="H343">
            <v>1</v>
          </cell>
          <cell r="I343">
            <v>0.25509999999999999</v>
          </cell>
          <cell r="J343">
            <v>33.75</v>
          </cell>
          <cell r="K343">
            <v>42.35</v>
          </cell>
          <cell r="L343">
            <v>0.2069</v>
          </cell>
          <cell r="M343">
            <v>34.21</v>
          </cell>
          <cell r="N343">
            <v>41.28</v>
          </cell>
          <cell r="O343">
            <v>73818.59</v>
          </cell>
          <cell r="P343">
            <v>71953.509999999995</v>
          </cell>
        </row>
        <row r="344">
          <cell r="A344" t="str">
            <v>5.7.5</v>
          </cell>
          <cell r="B344" t="str">
            <v>SINAPI DEZEMBRO 2025</v>
          </cell>
          <cell r="C344">
            <v>102498</v>
          </cell>
          <cell r="D344" t="str">
            <v>FALTA</v>
          </cell>
          <cell r="E344" t="str">
            <v>PINTURA DE MEIO-FIO COM TINTA BRANCA A BASE DE CAL (CAIAÇÃO). AF_05/2021</v>
          </cell>
          <cell r="F344" t="str">
            <v>M</v>
          </cell>
          <cell r="G344">
            <v>11620.46</v>
          </cell>
          <cell r="H344">
            <v>1</v>
          </cell>
          <cell r="I344">
            <v>0.25509999999999999</v>
          </cell>
          <cell r="J344">
            <v>1.72</v>
          </cell>
          <cell r="K344">
            <v>2.15</v>
          </cell>
          <cell r="L344">
            <v>0.2069</v>
          </cell>
          <cell r="M344">
            <v>1.84</v>
          </cell>
          <cell r="N344">
            <v>2.2200000000000002</v>
          </cell>
          <cell r="O344">
            <v>24983.98</v>
          </cell>
          <cell r="P344">
            <v>25797.42</v>
          </cell>
        </row>
        <row r="345">
          <cell r="A345" t="str">
            <v>5.7.6</v>
          </cell>
          <cell r="B345" t="str">
            <v>SICRO OUTUBRO / 2025</v>
          </cell>
          <cell r="C345">
            <v>4915708</v>
          </cell>
          <cell r="D345" t="str">
            <v>498786 - 1</v>
          </cell>
          <cell r="E345" t="str">
            <v>LIMPEZA DE SARJETA E MEIO-FIO</v>
          </cell>
          <cell r="F345" t="str">
            <v>M</v>
          </cell>
          <cell r="G345">
            <v>23240.92</v>
          </cell>
          <cell r="H345">
            <v>1</v>
          </cell>
          <cell r="I345">
            <v>0.25509999999999999</v>
          </cell>
          <cell r="J345">
            <v>0.73</v>
          </cell>
          <cell r="K345">
            <v>0.91</v>
          </cell>
          <cell r="L345">
            <v>0.2069</v>
          </cell>
          <cell r="M345">
            <v>0.79</v>
          </cell>
          <cell r="N345">
            <v>0.95</v>
          </cell>
          <cell r="O345">
            <v>21149.23</v>
          </cell>
          <cell r="P345">
            <v>22078.87</v>
          </cell>
        </row>
        <row r="346">
          <cell r="A346" t="str">
            <v>5.8</v>
          </cell>
          <cell r="E346" t="str">
            <v>SERVIÇOS COMPLEMENTARES E SINALIZAÇÃO DE OBRA</v>
          </cell>
          <cell r="O346">
            <v>308949.75</v>
          </cell>
          <cell r="P346">
            <v>301253.87</v>
          </cell>
        </row>
        <row r="347">
          <cell r="A347" t="str">
            <v>5.8.1</v>
          </cell>
          <cell r="B347" t="str">
            <v>SINAPI-I DEZEMBRO 2025</v>
          </cell>
          <cell r="C347">
            <v>10848</v>
          </cell>
          <cell r="D347" t="str">
            <v>FALTA</v>
          </cell>
          <cell r="E347" t="str">
            <v>PLACA DE INAUGURACAO METALICA, *40* CM X *60* CM</v>
          </cell>
          <cell r="F347" t="str">
            <v>UN</v>
          </cell>
          <cell r="G347">
            <v>7</v>
          </cell>
          <cell r="H347">
            <v>5</v>
          </cell>
          <cell r="I347">
            <v>0.184</v>
          </cell>
          <cell r="J347">
            <v>1206.01</v>
          </cell>
          <cell r="K347">
            <v>1427.91</v>
          </cell>
          <cell r="L347">
            <v>0.13969999999999999</v>
          </cell>
          <cell r="M347">
            <v>1206.01</v>
          </cell>
          <cell r="N347">
            <v>1374.48</v>
          </cell>
          <cell r="O347">
            <v>9995.3700000000008</v>
          </cell>
          <cell r="P347">
            <v>9621.36</v>
          </cell>
        </row>
        <row r="348">
          <cell r="A348" t="str">
            <v>5.8.2</v>
          </cell>
          <cell r="B348" t="str">
            <v>SICRO OUTUBRO / 2025</v>
          </cell>
          <cell r="C348">
            <v>5213834</v>
          </cell>
          <cell r="D348" t="str">
            <v>FALTA</v>
          </cell>
          <cell r="E348" t="str">
            <v>BARREIRA PLÁSTICA PARA CANALIZAÇÃO DE TRÂNSITO - 60 X 45 X 60 CM - UTILIZAÇÃO DE 600 CICLOS - FORNECIMENTO, 01 IMPLANTAÇÃO E 01 RETIRADA DIÁRIA</v>
          </cell>
          <cell r="F348" t="str">
            <v>UN.DIA</v>
          </cell>
          <cell r="G348">
            <v>968</v>
          </cell>
          <cell r="H348">
            <v>1</v>
          </cell>
          <cell r="I348">
            <v>0.25509999999999999</v>
          </cell>
          <cell r="J348">
            <v>7.59</v>
          </cell>
          <cell r="K348">
            <v>9.52</v>
          </cell>
          <cell r="L348">
            <v>0.2069</v>
          </cell>
          <cell r="M348">
            <v>7.77</v>
          </cell>
          <cell r="N348">
            <v>9.3699999999999992</v>
          </cell>
          <cell r="O348">
            <v>9215.36</v>
          </cell>
          <cell r="P348">
            <v>9070.16</v>
          </cell>
        </row>
        <row r="349">
          <cell r="A349" t="str">
            <v>5.8.3</v>
          </cell>
          <cell r="B349" t="str">
            <v>SICRO OUTUBRO / 2025</v>
          </cell>
          <cell r="C349">
            <v>5213838</v>
          </cell>
          <cell r="D349" t="str">
            <v>514990 - 8</v>
          </cell>
          <cell r="E349" t="str">
            <v>CILINDRO CANALIZADOR DE TRÁFEGO COM BASE QUADRADA DE 111 X 56 X 56 CM - UTILIZAÇÃO DE 600 CICLOS - FORNECIMENTO, 01 IMPLANTAÇÃO E 01 RETIRADA DIÁRIA</v>
          </cell>
          <cell r="F349" t="str">
            <v>UN.DIA</v>
          </cell>
          <cell r="G349">
            <v>968</v>
          </cell>
          <cell r="H349">
            <v>1</v>
          </cell>
          <cell r="I349">
            <v>0.25509999999999999</v>
          </cell>
          <cell r="J349">
            <v>5.16</v>
          </cell>
          <cell r="K349">
            <v>6.47</v>
          </cell>
          <cell r="L349">
            <v>0.2069</v>
          </cell>
          <cell r="M349">
            <v>5.29</v>
          </cell>
          <cell r="N349">
            <v>6.38</v>
          </cell>
          <cell r="O349">
            <v>6262.96</v>
          </cell>
          <cell r="P349">
            <v>6175.84</v>
          </cell>
        </row>
        <row r="350">
          <cell r="A350" t="str">
            <v>5.8.4</v>
          </cell>
          <cell r="B350" t="str">
            <v>SINAPI DEZEMBRO 2025</v>
          </cell>
          <cell r="C350">
            <v>104790</v>
          </cell>
          <cell r="D350" t="str">
            <v>FALTA</v>
          </cell>
          <cell r="E350" t="str">
            <v>DEMOLIÇÃO DE PISO DE CONCRETO SIMPLES, DE FORMA MECANIZADA COM MARTELETE, SEM REAPROVEITAMENTO. AF_09/2023</v>
          </cell>
          <cell r="F350" t="str">
            <v>M3</v>
          </cell>
          <cell r="G350">
            <v>2.7</v>
          </cell>
          <cell r="H350">
            <v>1</v>
          </cell>
          <cell r="I350">
            <v>0.25509999999999999</v>
          </cell>
          <cell r="J350">
            <v>100.24</v>
          </cell>
          <cell r="K350">
            <v>125.81</v>
          </cell>
          <cell r="L350">
            <v>0.2069</v>
          </cell>
          <cell r="M350">
            <v>104.79</v>
          </cell>
          <cell r="N350">
            <v>126.47</v>
          </cell>
          <cell r="O350">
            <v>339.68</v>
          </cell>
          <cell r="P350">
            <v>341.46</v>
          </cell>
        </row>
        <row r="351">
          <cell r="A351" t="str">
            <v>5.8.5</v>
          </cell>
          <cell r="B351" t="str">
            <v>SICRO OUTUBRO / 2025</v>
          </cell>
          <cell r="C351">
            <v>5219544</v>
          </cell>
          <cell r="D351" t="str">
            <v>612624 - 3</v>
          </cell>
          <cell r="E351" t="str">
            <v>CAVALETE EM PERFIL METÁLICO PARA PLACA DE SINALIZAÇÃO - 1,00 M X 1,00 M - CONFECÇÃO</v>
          </cell>
          <cell r="F351" t="str">
            <v>UN</v>
          </cell>
          <cell r="G351">
            <v>76</v>
          </cell>
          <cell r="H351">
            <v>1</v>
          </cell>
          <cell r="I351">
            <v>0.25509999999999999</v>
          </cell>
          <cell r="J351">
            <v>244.47</v>
          </cell>
          <cell r="K351">
            <v>306.83</v>
          </cell>
          <cell r="L351">
            <v>0.2069</v>
          </cell>
          <cell r="M351">
            <v>245.77</v>
          </cell>
          <cell r="N351">
            <v>296.61</v>
          </cell>
          <cell r="O351">
            <v>23319.08</v>
          </cell>
          <cell r="P351">
            <v>22542.36</v>
          </cell>
        </row>
        <row r="352">
          <cell r="A352" t="str">
            <v>5.8.6</v>
          </cell>
          <cell r="B352" t="str">
            <v>SICRO OUTUBRO / 2025</v>
          </cell>
          <cell r="C352">
            <v>5213417</v>
          </cell>
          <cell r="D352" t="str">
            <v>612623 - 5</v>
          </cell>
          <cell r="E352" t="str">
            <v>PLACA EM AÇO Nº 16 GALVANIZADO COM PELÍCULA RETRORREFLETIVA TIPO I + III - CONFECÇÃO</v>
          </cell>
          <cell r="F352" t="str">
            <v>M²</v>
          </cell>
          <cell r="G352">
            <v>60.8</v>
          </cell>
          <cell r="H352">
            <v>1</v>
          </cell>
          <cell r="I352">
            <v>0.25509999999999999</v>
          </cell>
          <cell r="J352">
            <v>440.08</v>
          </cell>
          <cell r="K352">
            <v>552.34</v>
          </cell>
          <cell r="L352">
            <v>0.2069</v>
          </cell>
          <cell r="M352">
            <v>443.5</v>
          </cell>
          <cell r="N352">
            <v>535.26</v>
          </cell>
          <cell r="O352">
            <v>33582.269999999997</v>
          </cell>
          <cell r="P352">
            <v>32543.8</v>
          </cell>
        </row>
        <row r="353">
          <cell r="A353" t="str">
            <v>5.8.7</v>
          </cell>
          <cell r="B353" t="str">
            <v>SINAPI DEZEMBRO 2025</v>
          </cell>
          <cell r="C353">
            <v>103310</v>
          </cell>
          <cell r="D353" t="str">
            <v>FALTA</v>
          </cell>
          <cell r="E353" t="str">
            <v>INSTALAÇÃO DE LIXEIRA METÁLICA DUPLA, CAPACIDADE DE 60 L, EM TUBO DE AÇO CARBONO E CESTOS EM CHAPA DE AÇO COM PINTURA ELETROSTÁTICA, SOBRE SOLO. AF_11/2021</v>
          </cell>
          <cell r="F353" t="str">
            <v>UN</v>
          </cell>
          <cell r="G353">
            <v>114</v>
          </cell>
          <cell r="H353">
            <v>1</v>
          </cell>
          <cell r="I353">
            <v>0.25509999999999999</v>
          </cell>
          <cell r="J353">
            <v>1288.1199999999999</v>
          </cell>
          <cell r="K353">
            <v>1616.71</v>
          </cell>
          <cell r="L353">
            <v>0.2069</v>
          </cell>
          <cell r="M353">
            <v>1291.54</v>
          </cell>
          <cell r="N353">
            <v>1558.75</v>
          </cell>
          <cell r="O353">
            <v>184304.94</v>
          </cell>
          <cell r="P353">
            <v>177697.5</v>
          </cell>
        </row>
        <row r="354">
          <cell r="A354" t="str">
            <v>5.8.8</v>
          </cell>
          <cell r="B354" t="str">
            <v>SICRO OUTUBRO / 2025</v>
          </cell>
          <cell r="C354">
            <v>5213850</v>
          </cell>
          <cell r="D354" t="str">
            <v>572200 - 4</v>
          </cell>
          <cell r="E354" t="str">
            <v>OPERAÇÃO DE SINALIZAÇÃO POR BANDEIROLA DE TECIDO OU COM PLACA METÁLICA</v>
          </cell>
          <cell r="F354" t="str">
            <v>H</v>
          </cell>
          <cell r="G354">
            <v>1408</v>
          </cell>
          <cell r="H354">
            <v>1</v>
          </cell>
          <cell r="I354">
            <v>0.25509999999999999</v>
          </cell>
          <cell r="J354">
            <v>21.96</v>
          </cell>
          <cell r="K354">
            <v>27.56</v>
          </cell>
          <cell r="L354">
            <v>0.2069</v>
          </cell>
          <cell r="M354">
            <v>23.66</v>
          </cell>
          <cell r="N354">
            <v>28.55</v>
          </cell>
          <cell r="O354">
            <v>38804.480000000003</v>
          </cell>
          <cell r="P354">
            <v>40198.400000000001</v>
          </cell>
        </row>
        <row r="355">
          <cell r="A355" t="str">
            <v>5.8.9</v>
          </cell>
          <cell r="B355" t="str">
            <v>SICRO OUTUBRO / 2025</v>
          </cell>
          <cell r="C355">
            <v>5213835</v>
          </cell>
          <cell r="D355" t="str">
            <v>498814 - 0</v>
          </cell>
          <cell r="E355" t="str">
            <v>CONE PLÁSTICO PARA CANALIZAÇÃO DE TRÂNSITO - UTILIZAÇÃO DE 150 CICLOS - FORNECIMENTO, 01 IMPLANTAÇÃO E 01 RETIRADA DIÁRIA</v>
          </cell>
          <cell r="F355" t="str">
            <v>UN.DIA</v>
          </cell>
          <cell r="G355">
            <v>660</v>
          </cell>
          <cell r="H355">
            <v>1</v>
          </cell>
          <cell r="I355">
            <v>0.25509999999999999</v>
          </cell>
          <cell r="J355">
            <v>0.75</v>
          </cell>
          <cell r="K355">
            <v>0.94</v>
          </cell>
          <cell r="L355">
            <v>0.2069</v>
          </cell>
          <cell r="M355">
            <v>0.76</v>
          </cell>
          <cell r="N355">
            <v>0.91</v>
          </cell>
          <cell r="O355">
            <v>620.4</v>
          </cell>
          <cell r="P355">
            <v>600.6</v>
          </cell>
        </row>
        <row r="356">
          <cell r="A356" t="str">
            <v>5.8.10</v>
          </cell>
          <cell r="B356" t="str">
            <v>SICRO OUTUBRO / 2025</v>
          </cell>
          <cell r="C356">
            <v>5212557</v>
          </cell>
          <cell r="D356" t="str">
            <v>566697 - 0</v>
          </cell>
          <cell r="E356" t="str">
            <v>PLACA DE REGULAMENTAÇÃO PARA SINALIZAÇÃO DE OBRAS MONTADA EM SUPORTE METÁLICO MÓVEL - D = 1,00 M - UTILIZAÇÃO DE 600 CICLOS - FORNECIMENTO, 01 IMPLANTAÇÃO E 01 RETIRADA DIÁRIA</v>
          </cell>
          <cell r="F356" t="str">
            <v>UN.DIA</v>
          </cell>
          <cell r="G356">
            <v>145</v>
          </cell>
          <cell r="H356">
            <v>1</v>
          </cell>
          <cell r="I356">
            <v>0.25509999999999999</v>
          </cell>
          <cell r="J356">
            <v>3.76</v>
          </cell>
          <cell r="K356">
            <v>4.71</v>
          </cell>
          <cell r="L356">
            <v>0.2069</v>
          </cell>
          <cell r="M356">
            <v>3.85</v>
          </cell>
          <cell r="N356">
            <v>4.6399999999999997</v>
          </cell>
          <cell r="O356">
            <v>682.95</v>
          </cell>
          <cell r="P356">
            <v>672.8</v>
          </cell>
        </row>
        <row r="357">
          <cell r="A357" t="str">
            <v>5.8.11</v>
          </cell>
          <cell r="B357" t="str">
            <v>SICRO OUTUBRO / 2025</v>
          </cell>
          <cell r="C357">
            <v>5212560</v>
          </cell>
          <cell r="D357" t="str">
            <v>595122 - 4</v>
          </cell>
          <cell r="E357" t="str">
            <v>PLACA DE ADVERTÊNCIA PARA SINALIZAÇÃO DE OBRAS MONTADA EM SUPORTE METÁLICO MÓVEL, LADO 1,00 M - UTILIZAÇÃO DE 600 CICLOS - FORNECIMENTO, 01 IMPLANTAÇÃO E 01 RETIRADA DIÁRIA</v>
          </cell>
          <cell r="F357" t="str">
            <v>UN.DIA</v>
          </cell>
          <cell r="G357">
            <v>363</v>
          </cell>
          <cell r="H357">
            <v>1</v>
          </cell>
          <cell r="I357">
            <v>0.25509999999999999</v>
          </cell>
          <cell r="J357">
            <v>4</v>
          </cell>
          <cell r="K357">
            <v>5.0199999999999996</v>
          </cell>
          <cell r="L357">
            <v>0.2069</v>
          </cell>
          <cell r="M357">
            <v>4.09</v>
          </cell>
          <cell r="N357">
            <v>4.93</v>
          </cell>
          <cell r="O357">
            <v>1822.26</v>
          </cell>
          <cell r="P357">
            <v>1789.59</v>
          </cell>
        </row>
        <row r="358">
          <cell r="N358" t="str">
            <v>TOTAIS COM BDI (R$)</v>
          </cell>
          <cell r="O358">
            <v>17747154.210000001</v>
          </cell>
          <cell r="P358">
            <v>17341350.359999999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7C365-FE07-4A9C-9CD4-C2387D0F4D63}">
  <sheetPr>
    <tabColor theme="4" tint="0.59999389629810485"/>
  </sheetPr>
  <dimension ref="A1:AG95"/>
  <sheetViews>
    <sheetView showGridLines="0" tabSelected="1" view="pageBreakPreview" topLeftCell="N1" zoomScale="68" zoomScaleNormal="80" zoomScaleSheetLayoutView="68" workbookViewId="0">
      <selection activeCell="S11" activeCellId="2" sqref="B76:B78 C21:AB67 S11:T16"/>
    </sheetView>
  </sheetViews>
  <sheetFormatPr defaultColWidth="9.42578125" defaultRowHeight="15" x14ac:dyDescent="0.25"/>
  <cols>
    <col min="1" max="1" width="11.140625" style="1" customWidth="1"/>
    <col min="2" max="2" width="59.7109375" style="1" customWidth="1"/>
    <col min="3" max="3" width="18.85546875" style="1" customWidth="1"/>
    <col min="4" max="4" width="18.5703125" style="1" customWidth="1"/>
    <col min="5" max="28" width="14" style="1" customWidth="1"/>
    <col min="29" max="29" width="17.42578125" style="1" bestFit="1" customWidth="1"/>
    <col min="30" max="30" width="9.42578125" style="1"/>
    <col min="31" max="31" width="17.85546875" style="1" bestFit="1" customWidth="1"/>
    <col min="32" max="16384" width="9.42578125" style="1"/>
  </cols>
  <sheetData>
    <row r="1" spans="1:33" ht="14.45" customHeight="1" x14ac:dyDescent="0.25">
      <c r="C1" s="2" t="s">
        <v>0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AG1" s="1" t="s">
        <v>1</v>
      </c>
    </row>
    <row r="2" spans="1:33" ht="14.45" customHeight="1" x14ac:dyDescent="0.25"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33" ht="14.45" customHeight="1" x14ac:dyDescent="0.2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33" ht="14.45" customHeight="1" x14ac:dyDescent="0.25"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33" ht="14.45" customHeight="1" x14ac:dyDescent="0.25"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33" ht="14.45" customHeight="1" x14ac:dyDescent="0.25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</row>
    <row r="7" spans="1:33" ht="16.5" x14ac:dyDescent="0.25">
      <c r="E7" s="3"/>
      <c r="F7" s="3"/>
      <c r="G7" s="3"/>
      <c r="H7" s="3"/>
      <c r="I7" s="3"/>
      <c r="J7" s="3"/>
      <c r="K7" s="3"/>
      <c r="L7" s="3"/>
      <c r="M7" s="3"/>
    </row>
    <row r="8" spans="1:33" ht="17.25" thickBot="1" x14ac:dyDescent="0.3">
      <c r="E8" s="3"/>
      <c r="G8" s="4" t="str">
        <f>[23]ORÇAMENTO!B22</f>
        <v>LOTE 01 - SERTÃO DO MOXOTÓ</v>
      </c>
      <c r="H8" s="4"/>
      <c r="I8" s="4"/>
      <c r="J8" s="4"/>
      <c r="K8" s="4"/>
      <c r="L8" s="4"/>
      <c r="M8" s="4"/>
    </row>
    <row r="9" spans="1:33" ht="16.5" x14ac:dyDescent="0.25">
      <c r="A9" s="5" t="s">
        <v>2</v>
      </c>
      <c r="B9" s="6"/>
      <c r="C9" s="6"/>
      <c r="D9" s="7"/>
      <c r="E9" s="8"/>
      <c r="F9" s="8"/>
      <c r="G9" s="8"/>
      <c r="H9" s="8"/>
      <c r="I9" s="8"/>
      <c r="J9" s="8"/>
      <c r="K9" s="8"/>
      <c r="L9" s="8"/>
      <c r="M9" s="8"/>
      <c r="P9" s="9" t="s">
        <v>3</v>
      </c>
      <c r="Q9" s="10"/>
      <c r="R9" s="10"/>
      <c r="S9" s="10"/>
      <c r="T9" s="11"/>
    </row>
    <row r="10" spans="1:33" ht="45.6" customHeight="1" x14ac:dyDescent="0.25">
      <c r="A10" s="12" t="s">
        <v>4</v>
      </c>
      <c r="B10" s="13" t="str">
        <f>[23]DADOS!C4</f>
        <v>REGISTRO DE PREÇOS PARA CONTRATAÇÃO DE SERVIÇOS DE EXECUÇÃO DE PAVIMENTAÇÃO, CAPEAMENTO E RECAPEAMENTO ASFÁLTICO COM CONCRETO BETUMINOSO USINADO A QUENTE (CBUQ), DE PAVIMENTAÇÃO EM PEDRA GRANÍTICA, E PAVIMENTAÇÃO EM BLOCO INTERTRAVADO DE CONCRETO (BLOQUETE), NO SERTÃO DO ESTADO DE PERNAMBUCO</v>
      </c>
      <c r="C10" s="13"/>
      <c r="D10" s="14"/>
      <c r="E10" s="8"/>
      <c r="F10" s="8"/>
      <c r="G10" s="8"/>
      <c r="H10" s="8"/>
      <c r="I10" s="8"/>
      <c r="J10" s="8"/>
      <c r="K10" s="8"/>
      <c r="L10" s="8"/>
      <c r="M10" s="8"/>
      <c r="N10" s="15"/>
      <c r="O10" s="15"/>
      <c r="P10" s="16" t="s">
        <v>5</v>
      </c>
      <c r="Q10" s="17" t="s">
        <v>6</v>
      </c>
      <c r="R10" s="18"/>
      <c r="S10" s="19" t="s">
        <v>7</v>
      </c>
      <c r="T10" s="20" t="s">
        <v>8</v>
      </c>
      <c r="U10" s="21"/>
      <c r="AA10" s="21"/>
      <c r="AB10" s="21"/>
    </row>
    <row r="11" spans="1:33" ht="16.5" x14ac:dyDescent="0.25">
      <c r="A11" s="22"/>
      <c r="B11" s="23"/>
      <c r="C11" s="23"/>
      <c r="D11" s="24"/>
      <c r="E11" s="8"/>
      <c r="F11" s="8"/>
      <c r="G11" s="8"/>
      <c r="H11" s="8"/>
      <c r="I11" s="8"/>
      <c r="J11" s="8"/>
      <c r="K11" s="8"/>
      <c r="L11" s="8"/>
      <c r="M11" s="8"/>
      <c r="N11" s="25"/>
      <c r="O11" s="25"/>
      <c r="P11" s="26">
        <v>1</v>
      </c>
      <c r="Q11" s="27" t="s">
        <v>9</v>
      </c>
      <c r="R11" s="28"/>
      <c r="S11" s="117"/>
      <c r="T11" s="118"/>
      <c r="U11" s="21"/>
      <c r="AA11" s="21"/>
      <c r="AB11" s="21"/>
    </row>
    <row r="12" spans="1:33" ht="16.5" x14ac:dyDescent="0.25">
      <c r="A12" s="29" t="s">
        <v>10</v>
      </c>
      <c r="B12" s="30">
        <f>[23]DADOS!$E$6</f>
        <v>45992</v>
      </c>
      <c r="C12" s="31" t="s">
        <v>11</v>
      </c>
      <c r="D12" s="32" t="str">
        <f>[23]DADOS!$C$7</f>
        <v>Não Desonerado</v>
      </c>
      <c r="E12" s="8"/>
      <c r="F12" s="8"/>
      <c r="G12" s="8"/>
      <c r="H12" s="8"/>
      <c r="I12" s="8"/>
      <c r="J12" s="8"/>
      <c r="K12" s="8"/>
      <c r="L12" s="8"/>
      <c r="M12" s="8"/>
      <c r="N12" s="25"/>
      <c r="O12" s="25"/>
      <c r="P12" s="33">
        <v>2</v>
      </c>
      <c r="Q12" s="27" t="s">
        <v>12</v>
      </c>
      <c r="R12" s="28"/>
      <c r="S12" s="117"/>
      <c r="T12" s="118"/>
      <c r="U12" s="21"/>
      <c r="AA12" s="21"/>
      <c r="AB12" s="21"/>
    </row>
    <row r="13" spans="1:33" ht="16.5" x14ac:dyDescent="0.25">
      <c r="A13" s="34" t="s">
        <v>13</v>
      </c>
      <c r="B13" s="35"/>
      <c r="C13" s="35"/>
      <c r="D13" s="36"/>
      <c r="E13" s="8"/>
      <c r="F13" s="8"/>
      <c r="G13" s="8"/>
      <c r="H13" s="8"/>
      <c r="I13" s="8"/>
      <c r="J13" s="8"/>
      <c r="K13" s="8"/>
      <c r="L13" s="8"/>
      <c r="M13" s="8"/>
      <c r="N13" s="25"/>
      <c r="O13" s="25"/>
      <c r="P13" s="33">
        <v>3</v>
      </c>
      <c r="Q13" s="27" t="s">
        <v>14</v>
      </c>
      <c r="R13" s="28"/>
      <c r="S13" s="117"/>
      <c r="T13" s="118"/>
      <c r="U13" s="21"/>
      <c r="AA13" s="21"/>
      <c r="AB13" s="21"/>
    </row>
    <row r="14" spans="1:33" ht="16.5" x14ac:dyDescent="0.25">
      <c r="A14" s="29" t="s">
        <v>15</v>
      </c>
      <c r="B14" s="37">
        <f>[23]DADOS!$C$12</f>
        <v>45992</v>
      </c>
      <c r="C14" s="31" t="s">
        <v>16</v>
      </c>
      <c r="D14" s="38">
        <f>[23]DADOS!$E$12</f>
        <v>45931</v>
      </c>
      <c r="E14" s="8"/>
      <c r="F14" s="8"/>
      <c r="G14" s="8"/>
      <c r="I14" s="8"/>
      <c r="J14" s="8"/>
      <c r="K14" s="8"/>
      <c r="L14" s="8"/>
      <c r="M14" s="8"/>
      <c r="N14" s="25"/>
      <c r="O14" s="25"/>
      <c r="P14" s="33">
        <v>4</v>
      </c>
      <c r="Q14" s="27" t="s">
        <v>17</v>
      </c>
      <c r="R14" s="28"/>
      <c r="S14" s="117"/>
      <c r="T14" s="118"/>
      <c r="U14" s="21"/>
      <c r="AA14" s="21"/>
      <c r="AB14" s="21"/>
    </row>
    <row r="15" spans="1:33" ht="16.5" x14ac:dyDescent="0.25">
      <c r="A15" s="29" t="s">
        <v>18</v>
      </c>
      <c r="B15" s="39" t="str">
        <f>[23]DADOS!$C$13</f>
        <v>2024.2</v>
      </c>
      <c r="C15" s="40" t="s">
        <v>19</v>
      </c>
      <c r="D15" s="41">
        <f>[23]DADOS!$E$13</f>
        <v>0</v>
      </c>
      <c r="E15" s="25"/>
      <c r="F15" s="25"/>
      <c r="G15" s="25"/>
      <c r="I15" s="42"/>
      <c r="K15" s="25"/>
      <c r="L15" s="25"/>
      <c r="M15" s="25"/>
      <c r="N15" s="25"/>
      <c r="O15" s="25"/>
      <c r="P15" s="33">
        <v>5</v>
      </c>
      <c r="Q15" s="27" t="s">
        <v>20</v>
      </c>
      <c r="R15" s="28"/>
      <c r="S15" s="117"/>
      <c r="T15" s="118"/>
      <c r="U15" s="21"/>
      <c r="AA15" s="21"/>
      <c r="AB15" s="21"/>
    </row>
    <row r="16" spans="1:33" ht="17.25" thickBot="1" x14ac:dyDescent="0.3">
      <c r="A16" s="43" t="s">
        <v>21</v>
      </c>
      <c r="B16" s="44">
        <f>[23]DADOS!$C$14</f>
        <v>45962</v>
      </c>
      <c r="C16" s="45" t="s">
        <v>22</v>
      </c>
      <c r="D16" s="46">
        <f>[23]DADOS!$E$14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7">
        <v>6</v>
      </c>
      <c r="Q16" s="48" t="s">
        <v>23</v>
      </c>
      <c r="R16" s="49"/>
      <c r="S16" s="119"/>
      <c r="T16" s="120"/>
      <c r="U16" s="21"/>
      <c r="AA16" s="21"/>
      <c r="AB16" s="21"/>
    </row>
    <row r="17" spans="1:32" ht="15.75" x14ac:dyDescent="0.25">
      <c r="A17" s="50"/>
      <c r="B17" s="51"/>
      <c r="C17" s="52"/>
      <c r="D17" s="53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</row>
    <row r="18" spans="1:32" ht="15.75" x14ac:dyDescent="0.25">
      <c r="A18" s="54"/>
      <c r="B18" s="55"/>
      <c r="C18" s="56"/>
      <c r="D18" s="57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9"/>
      <c r="Q18" s="59"/>
      <c r="R18" s="59"/>
      <c r="S18" s="59"/>
      <c r="T18" s="59"/>
      <c r="U18" s="59"/>
      <c r="V18" s="59"/>
      <c r="W18" s="21"/>
      <c r="X18" s="21"/>
      <c r="Y18" s="21"/>
      <c r="Z18" s="21"/>
      <c r="AA18" s="21"/>
      <c r="AB18" s="21"/>
    </row>
    <row r="19" spans="1:32" ht="15.6" customHeight="1" x14ac:dyDescent="0.25">
      <c r="A19" s="60" t="s">
        <v>24</v>
      </c>
      <c r="B19" s="60" t="s">
        <v>25</v>
      </c>
      <c r="C19" s="61" t="s">
        <v>26</v>
      </c>
      <c r="D19" s="61"/>
      <c r="E19" s="62" t="s">
        <v>27</v>
      </c>
      <c r="F19" s="62"/>
      <c r="G19" s="62" t="s">
        <v>28</v>
      </c>
      <c r="H19" s="62"/>
      <c r="I19" s="62" t="s">
        <v>29</v>
      </c>
      <c r="J19" s="62"/>
      <c r="K19" s="62" t="s">
        <v>30</v>
      </c>
      <c r="L19" s="62"/>
      <c r="M19" s="62" t="s">
        <v>31</v>
      </c>
      <c r="N19" s="62"/>
      <c r="O19" s="62" t="s">
        <v>32</v>
      </c>
      <c r="P19" s="62"/>
      <c r="Q19" s="62" t="s">
        <v>33</v>
      </c>
      <c r="R19" s="62"/>
      <c r="S19" s="62" t="s">
        <v>34</v>
      </c>
      <c r="T19" s="62"/>
      <c r="U19" s="62" t="s">
        <v>35</v>
      </c>
      <c r="V19" s="62"/>
      <c r="W19" s="62" t="s">
        <v>36</v>
      </c>
      <c r="X19" s="62"/>
      <c r="Y19" s="62" t="s">
        <v>37</v>
      </c>
      <c r="Z19" s="62"/>
      <c r="AA19" s="62" t="s">
        <v>38</v>
      </c>
      <c r="AB19" s="62"/>
      <c r="AC19" s="63" t="s">
        <v>39</v>
      </c>
      <c r="AD19" s="64"/>
    </row>
    <row r="20" spans="1:32" ht="15.75" x14ac:dyDescent="0.25">
      <c r="A20" s="60"/>
      <c r="B20" s="60"/>
      <c r="C20" s="65" t="s">
        <v>40</v>
      </c>
      <c r="D20" s="66" t="s">
        <v>41</v>
      </c>
      <c r="E20" s="67" t="s">
        <v>40</v>
      </c>
      <c r="F20" s="66" t="s">
        <v>41</v>
      </c>
      <c r="G20" s="67" t="s">
        <v>40</v>
      </c>
      <c r="H20" s="66" t="s">
        <v>41</v>
      </c>
      <c r="I20" s="67" t="s">
        <v>40</v>
      </c>
      <c r="J20" s="66" t="s">
        <v>41</v>
      </c>
      <c r="K20" s="67" t="s">
        <v>40</v>
      </c>
      <c r="L20" s="66" t="s">
        <v>41</v>
      </c>
      <c r="M20" s="67" t="s">
        <v>40</v>
      </c>
      <c r="N20" s="66" t="s">
        <v>41</v>
      </c>
      <c r="O20" s="67" t="s">
        <v>40</v>
      </c>
      <c r="P20" s="66" t="s">
        <v>41</v>
      </c>
      <c r="Q20" s="67" t="s">
        <v>40</v>
      </c>
      <c r="R20" s="66" t="s">
        <v>41</v>
      </c>
      <c r="S20" s="67" t="s">
        <v>40</v>
      </c>
      <c r="T20" s="66" t="s">
        <v>41</v>
      </c>
      <c r="U20" s="67" t="s">
        <v>40</v>
      </c>
      <c r="V20" s="66" t="s">
        <v>41</v>
      </c>
      <c r="W20" s="67" t="s">
        <v>40</v>
      </c>
      <c r="X20" s="66" t="s">
        <v>41</v>
      </c>
      <c r="Y20" s="67" t="s">
        <v>40</v>
      </c>
      <c r="Z20" s="66" t="s">
        <v>41</v>
      </c>
      <c r="AA20" s="67" t="s">
        <v>40</v>
      </c>
      <c r="AB20" s="66" t="s">
        <v>41</v>
      </c>
      <c r="AC20" s="63"/>
      <c r="AD20" s="64"/>
    </row>
    <row r="21" spans="1:32" ht="15.75" x14ac:dyDescent="0.25">
      <c r="A21" s="68" t="s">
        <v>42</v>
      </c>
      <c r="B21" s="69" t="str">
        <f>VLOOKUP(A21,[23]ORÇAMENTO!$A$23:$P$358,5,FALSE)</f>
        <v>SERVIÇOS PRELIMINARES (CANTEIRO DE OBRAS)</v>
      </c>
      <c r="C21" s="110"/>
      <c r="D21" s="111"/>
      <c r="E21" s="110"/>
      <c r="F21" s="112"/>
      <c r="G21" s="110"/>
      <c r="H21" s="112"/>
      <c r="I21" s="110"/>
      <c r="J21" s="112"/>
      <c r="K21" s="110"/>
      <c r="L21" s="112"/>
      <c r="M21" s="110"/>
      <c r="N21" s="112"/>
      <c r="O21" s="110"/>
      <c r="P21" s="112"/>
      <c r="Q21" s="110"/>
      <c r="R21" s="112"/>
      <c r="S21" s="110"/>
      <c r="T21" s="112"/>
      <c r="U21" s="110"/>
      <c r="V21" s="112"/>
      <c r="W21" s="110"/>
      <c r="X21" s="112"/>
      <c r="Y21" s="110"/>
      <c r="Z21" s="112"/>
      <c r="AA21" s="110"/>
      <c r="AB21" s="112"/>
      <c r="AC21" s="70"/>
      <c r="AD21" s="70"/>
    </row>
    <row r="22" spans="1:32" ht="15.75" x14ac:dyDescent="0.25">
      <c r="A22" s="71" t="s">
        <v>43</v>
      </c>
      <c r="B22" s="72" t="str">
        <f>VLOOKUP(A22,[23]ORÇAMENTO!$A$23:$P$358,5,FALSE)</f>
        <v>CANTEIRO DE OBRAS</v>
      </c>
      <c r="C22" s="113"/>
      <c r="D22" s="114"/>
      <c r="E22" s="115"/>
      <c r="F22" s="116"/>
      <c r="G22" s="115"/>
      <c r="H22" s="116"/>
      <c r="I22" s="115"/>
      <c r="J22" s="116"/>
      <c r="K22" s="115"/>
      <c r="L22" s="116"/>
      <c r="M22" s="115"/>
      <c r="N22" s="116"/>
      <c r="O22" s="115"/>
      <c r="P22" s="116"/>
      <c r="Q22" s="115"/>
      <c r="R22" s="116"/>
      <c r="S22" s="115"/>
      <c r="T22" s="116"/>
      <c r="U22" s="115"/>
      <c r="V22" s="116"/>
      <c r="W22" s="115"/>
      <c r="X22" s="116"/>
      <c r="Y22" s="115"/>
      <c r="Z22" s="116"/>
      <c r="AA22" s="115"/>
      <c r="AB22" s="116"/>
      <c r="AC22" s="73">
        <f>E22+G22+I22+K22+M22+O22+Q22+S22+U22+W22+Y22+AA22</f>
        <v>0</v>
      </c>
      <c r="AD22" s="70" t="str">
        <f>IF(AC22=C22,"OK","ERRO")</f>
        <v>OK</v>
      </c>
      <c r="AE22" s="74">
        <f>C22-E22-G22-I22-K22-M22-O22-Q22-S22-U22-W22</f>
        <v>0</v>
      </c>
      <c r="AF22" s="75">
        <f>F22+H22+J22+L22+N22+P22+R22+T22+V22+X22+Z22+AB22</f>
        <v>0</v>
      </c>
    </row>
    <row r="23" spans="1:32" ht="15.75" x14ac:dyDescent="0.25">
      <c r="A23" s="71" t="s">
        <v>44</v>
      </c>
      <c r="B23" s="72" t="str">
        <f>VLOOKUP(A23,[23]ORÇAMENTO!$A$23:$P$358,5,FALSE)</f>
        <v>MOBILIZAÇÃO</v>
      </c>
      <c r="C23" s="113"/>
      <c r="D23" s="114"/>
      <c r="E23" s="115"/>
      <c r="F23" s="116"/>
      <c r="G23" s="115"/>
      <c r="H23" s="116"/>
      <c r="I23" s="115"/>
      <c r="J23" s="116"/>
      <c r="K23" s="115"/>
      <c r="L23" s="116"/>
      <c r="M23" s="115"/>
      <c r="N23" s="116"/>
      <c r="O23" s="115"/>
      <c r="P23" s="116"/>
      <c r="Q23" s="115"/>
      <c r="R23" s="116"/>
      <c r="S23" s="115"/>
      <c r="T23" s="116"/>
      <c r="U23" s="115"/>
      <c r="V23" s="116"/>
      <c r="W23" s="115"/>
      <c r="X23" s="116"/>
      <c r="Y23" s="115"/>
      <c r="Z23" s="116"/>
      <c r="AA23" s="115"/>
      <c r="AB23" s="116"/>
      <c r="AC23" s="73">
        <f t="shared" ref="AC23:AC67" si="0">E23+G23+I23+K23+M23+O23+Q23+S23+U23+W23+Y23+AA23</f>
        <v>0</v>
      </c>
      <c r="AD23" s="70" t="str">
        <f t="shared" ref="AD23:AD67" si="1">IF(AC23=C23,"OK","ERRO")</f>
        <v>OK</v>
      </c>
      <c r="AE23" s="74">
        <f>C23-E23-G23-I23-K23-M23-O23-Q23-S23-U23-W23-Y23</f>
        <v>0</v>
      </c>
      <c r="AF23" s="75">
        <f t="shared" ref="AF23:AF67" si="2">F23+H23+J23+L23+N23+P23+R23+T23+V23+X23+Z23+AB23</f>
        <v>0</v>
      </c>
    </row>
    <row r="24" spans="1:32" ht="15.75" x14ac:dyDescent="0.25">
      <c r="A24" s="71" t="s">
        <v>45</v>
      </c>
      <c r="B24" s="72" t="str">
        <f>VLOOKUP(A24,[23]ORÇAMENTO!$A$23:$P$358,5,FALSE)</f>
        <v>DESMOBILIZAÇÃO</v>
      </c>
      <c r="C24" s="113"/>
      <c r="D24" s="114"/>
      <c r="E24" s="115"/>
      <c r="F24" s="116"/>
      <c r="G24" s="115"/>
      <c r="H24" s="116"/>
      <c r="I24" s="115"/>
      <c r="J24" s="116"/>
      <c r="K24" s="115"/>
      <c r="L24" s="116"/>
      <c r="M24" s="115"/>
      <c r="N24" s="116"/>
      <c r="O24" s="115"/>
      <c r="P24" s="116"/>
      <c r="Q24" s="115"/>
      <c r="R24" s="116"/>
      <c r="S24" s="115"/>
      <c r="T24" s="116"/>
      <c r="U24" s="115"/>
      <c r="V24" s="116"/>
      <c r="W24" s="115"/>
      <c r="X24" s="116"/>
      <c r="Y24" s="115"/>
      <c r="Z24" s="116"/>
      <c r="AA24" s="115"/>
      <c r="AB24" s="116"/>
      <c r="AC24" s="73">
        <f t="shared" si="0"/>
        <v>0</v>
      </c>
      <c r="AD24" s="70" t="str">
        <f t="shared" si="1"/>
        <v>OK</v>
      </c>
      <c r="AE24" s="74">
        <f>C24-E24-G24-I24-K24-M24-O24-Q24-S24-U24-W24-Y24</f>
        <v>0</v>
      </c>
      <c r="AF24" s="75">
        <f t="shared" si="2"/>
        <v>0</v>
      </c>
    </row>
    <row r="25" spans="1:32" ht="30" x14ac:dyDescent="0.25">
      <c r="A25" s="68" t="s">
        <v>46</v>
      </c>
      <c r="B25" s="69" t="str">
        <f>VLOOKUP(A25,[23]ORÇAMENTO!$A$23:$P$358,5,FALSE)</f>
        <v>EXECUÇÃO DE SERVIÇOS DE ENGENHARIA DE PAVIMENTAÇÃO ASFÁLTICA</v>
      </c>
      <c r="C25" s="110"/>
      <c r="D25" s="111"/>
      <c r="E25" s="110"/>
      <c r="F25" s="112"/>
      <c r="G25" s="110"/>
      <c r="H25" s="112"/>
      <c r="I25" s="110"/>
      <c r="J25" s="112"/>
      <c r="K25" s="110"/>
      <c r="L25" s="112"/>
      <c r="M25" s="110"/>
      <c r="N25" s="112"/>
      <c r="O25" s="110"/>
      <c r="P25" s="112"/>
      <c r="Q25" s="110"/>
      <c r="R25" s="112"/>
      <c r="S25" s="110"/>
      <c r="T25" s="112"/>
      <c r="U25" s="110"/>
      <c r="V25" s="112"/>
      <c r="W25" s="110"/>
      <c r="X25" s="112"/>
      <c r="Y25" s="110"/>
      <c r="Z25" s="112"/>
      <c r="AA25" s="110"/>
      <c r="AB25" s="112"/>
      <c r="AC25" s="73"/>
      <c r="AD25" s="70"/>
      <c r="AE25" s="74"/>
      <c r="AF25" s="75"/>
    </row>
    <row r="26" spans="1:32" ht="15.75" x14ac:dyDescent="0.25">
      <c r="A26" s="71" t="s">
        <v>47</v>
      </c>
      <c r="B26" s="72" t="str">
        <f>VLOOKUP(A26,[23]ORÇAMENTO!$A$23:$P$358,5,FALSE)</f>
        <v>ADMINISTRAÇÃO LOCAL</v>
      </c>
      <c r="C26" s="113"/>
      <c r="D26" s="114"/>
      <c r="E26" s="115"/>
      <c r="F26" s="116"/>
      <c r="G26" s="115"/>
      <c r="H26" s="116"/>
      <c r="I26" s="115"/>
      <c r="J26" s="116"/>
      <c r="K26" s="115"/>
      <c r="L26" s="116"/>
      <c r="M26" s="115"/>
      <c r="N26" s="116"/>
      <c r="O26" s="115"/>
      <c r="P26" s="116"/>
      <c r="Q26" s="115"/>
      <c r="R26" s="116"/>
      <c r="S26" s="115"/>
      <c r="T26" s="116"/>
      <c r="U26" s="115"/>
      <c r="V26" s="116"/>
      <c r="W26" s="115"/>
      <c r="X26" s="116"/>
      <c r="Y26" s="115"/>
      <c r="Z26" s="116"/>
      <c r="AA26" s="115"/>
      <c r="AB26" s="116"/>
      <c r="AC26" s="73">
        <f t="shared" si="0"/>
        <v>0</v>
      </c>
      <c r="AD26" s="70" t="str">
        <f t="shared" si="1"/>
        <v>OK</v>
      </c>
      <c r="AE26" s="74">
        <f t="shared" ref="AE26:AE67" si="3">C26-E26-G26-I26-K26-M26-O26-Q26-S26-U26-W26-Y26</f>
        <v>0</v>
      </c>
      <c r="AF26" s="75">
        <f t="shared" si="2"/>
        <v>0</v>
      </c>
    </row>
    <row r="27" spans="1:32" ht="15.75" x14ac:dyDescent="0.25">
      <c r="A27" s="71" t="s">
        <v>48</v>
      </c>
      <c r="B27" s="72" t="str">
        <f>VLOOKUP(A27,[23]ORÇAMENTO!$A$23:$P$358,5,FALSE)</f>
        <v>SERVIÇOS PRELIMINARES</v>
      </c>
      <c r="C27" s="113"/>
      <c r="D27" s="114"/>
      <c r="E27" s="115"/>
      <c r="F27" s="116"/>
      <c r="G27" s="115"/>
      <c r="H27" s="116"/>
      <c r="I27" s="115"/>
      <c r="J27" s="116"/>
      <c r="K27" s="115"/>
      <c r="L27" s="116"/>
      <c r="M27" s="115"/>
      <c r="N27" s="116"/>
      <c r="O27" s="115"/>
      <c r="P27" s="116"/>
      <c r="Q27" s="115"/>
      <c r="R27" s="116"/>
      <c r="S27" s="115"/>
      <c r="T27" s="116"/>
      <c r="U27" s="115"/>
      <c r="V27" s="116"/>
      <c r="W27" s="115"/>
      <c r="X27" s="116"/>
      <c r="Y27" s="115"/>
      <c r="Z27" s="116"/>
      <c r="AA27" s="115"/>
      <c r="AB27" s="116"/>
      <c r="AC27" s="73">
        <f t="shared" si="0"/>
        <v>0</v>
      </c>
      <c r="AD27" s="70" t="str">
        <f t="shared" si="1"/>
        <v>OK</v>
      </c>
      <c r="AE27" s="74">
        <f>C27-E27-G27-I27-K27-M27-O27-Q27-S27-U27-W27-Y27</f>
        <v>0</v>
      </c>
      <c r="AF27" s="75">
        <f t="shared" si="2"/>
        <v>0</v>
      </c>
    </row>
    <row r="28" spans="1:32" ht="15.75" x14ac:dyDescent="0.25">
      <c r="A28" s="71" t="s">
        <v>49</v>
      </c>
      <c r="B28" s="72" t="str">
        <f>VLOOKUP(A28,[23]ORÇAMENTO!$A$23:$P$358,5,FALSE)</f>
        <v>MOBILIZAÇÃO</v>
      </c>
      <c r="C28" s="113"/>
      <c r="D28" s="114"/>
      <c r="E28" s="115"/>
      <c r="F28" s="116"/>
      <c r="G28" s="115"/>
      <c r="H28" s="116"/>
      <c r="I28" s="115"/>
      <c r="J28" s="116"/>
      <c r="K28" s="115"/>
      <c r="L28" s="116"/>
      <c r="M28" s="115"/>
      <c r="N28" s="116"/>
      <c r="O28" s="115"/>
      <c r="P28" s="116"/>
      <c r="Q28" s="115"/>
      <c r="R28" s="116"/>
      <c r="S28" s="115"/>
      <c r="T28" s="116"/>
      <c r="U28" s="115"/>
      <c r="V28" s="116"/>
      <c r="W28" s="115"/>
      <c r="X28" s="116"/>
      <c r="Y28" s="115"/>
      <c r="Z28" s="116"/>
      <c r="AA28" s="115"/>
      <c r="AB28" s="116"/>
      <c r="AC28" s="73">
        <f t="shared" si="0"/>
        <v>0</v>
      </c>
      <c r="AD28" s="70" t="str">
        <f t="shared" si="1"/>
        <v>OK</v>
      </c>
      <c r="AE28" s="74">
        <f t="shared" si="3"/>
        <v>0</v>
      </c>
      <c r="AF28" s="75">
        <f t="shared" si="2"/>
        <v>0</v>
      </c>
    </row>
    <row r="29" spans="1:32" ht="15.75" x14ac:dyDescent="0.25">
      <c r="A29" s="71" t="s">
        <v>50</v>
      </c>
      <c r="B29" s="72" t="str">
        <f>VLOOKUP(A29,[23]ORÇAMENTO!$A$23:$P$358,5,FALSE)</f>
        <v>DESMOBILIZAÇÃO</v>
      </c>
      <c r="C29" s="113"/>
      <c r="D29" s="114"/>
      <c r="E29" s="115"/>
      <c r="F29" s="116"/>
      <c r="G29" s="115"/>
      <c r="H29" s="116"/>
      <c r="I29" s="115"/>
      <c r="J29" s="116"/>
      <c r="K29" s="115"/>
      <c r="L29" s="116"/>
      <c r="M29" s="115"/>
      <c r="N29" s="116"/>
      <c r="O29" s="115"/>
      <c r="P29" s="116"/>
      <c r="Q29" s="115"/>
      <c r="R29" s="116"/>
      <c r="S29" s="115"/>
      <c r="T29" s="116"/>
      <c r="U29" s="115"/>
      <c r="V29" s="116"/>
      <c r="W29" s="115"/>
      <c r="X29" s="116"/>
      <c r="Y29" s="115"/>
      <c r="Z29" s="116"/>
      <c r="AA29" s="115"/>
      <c r="AB29" s="116"/>
      <c r="AC29" s="73">
        <f t="shared" si="0"/>
        <v>0</v>
      </c>
      <c r="AD29" s="70" t="str">
        <f t="shared" si="1"/>
        <v>OK</v>
      </c>
      <c r="AE29" s="74">
        <f t="shared" si="3"/>
        <v>0</v>
      </c>
      <c r="AF29" s="75">
        <f t="shared" si="2"/>
        <v>0</v>
      </c>
    </row>
    <row r="30" spans="1:32" ht="15.75" x14ac:dyDescent="0.25">
      <c r="A30" s="71" t="s">
        <v>51</v>
      </c>
      <c r="B30" s="72" t="str">
        <f>VLOOKUP(A30,[23]ORÇAMENTO!$A$23:$P$358,5,FALSE)</f>
        <v>MOVIMENTAÇÃO DE TERRA</v>
      </c>
      <c r="C30" s="113"/>
      <c r="D30" s="114"/>
      <c r="E30" s="115"/>
      <c r="F30" s="116"/>
      <c r="G30" s="115"/>
      <c r="H30" s="116"/>
      <c r="I30" s="115"/>
      <c r="J30" s="116"/>
      <c r="K30" s="115"/>
      <c r="L30" s="116"/>
      <c r="M30" s="115"/>
      <c r="N30" s="116"/>
      <c r="O30" s="115"/>
      <c r="P30" s="116"/>
      <c r="Q30" s="115"/>
      <c r="R30" s="116"/>
      <c r="S30" s="115"/>
      <c r="T30" s="116"/>
      <c r="U30" s="115"/>
      <c r="V30" s="116"/>
      <c r="W30" s="115"/>
      <c r="X30" s="116"/>
      <c r="Y30" s="115"/>
      <c r="Z30" s="116"/>
      <c r="AA30" s="115"/>
      <c r="AB30" s="116"/>
      <c r="AC30" s="73">
        <f t="shared" si="0"/>
        <v>0</v>
      </c>
      <c r="AD30" s="70" t="str">
        <f t="shared" si="1"/>
        <v>OK</v>
      </c>
      <c r="AE30" s="74">
        <f t="shared" si="3"/>
        <v>0</v>
      </c>
      <c r="AF30" s="75">
        <f t="shared" si="2"/>
        <v>0</v>
      </c>
    </row>
    <row r="31" spans="1:32" ht="28.5" x14ac:dyDescent="0.25">
      <c r="A31" s="71" t="s">
        <v>52</v>
      </c>
      <c r="B31" s="72" t="str">
        <f>VLOOKUP(A31,[23]ORÇAMENTO!$A$23:$P$358,5,FALSE)</f>
        <v>PAVIMENTAÇÃO EM CBUQ (CONCRETO BETUMINOSO USINADO À QUENTE)</v>
      </c>
      <c r="C31" s="113"/>
      <c r="D31" s="114"/>
      <c r="E31" s="115"/>
      <c r="F31" s="116"/>
      <c r="G31" s="115"/>
      <c r="H31" s="116"/>
      <c r="I31" s="115"/>
      <c r="J31" s="116"/>
      <c r="K31" s="115"/>
      <c r="L31" s="116"/>
      <c r="M31" s="115"/>
      <c r="N31" s="116"/>
      <c r="O31" s="115"/>
      <c r="P31" s="116"/>
      <c r="Q31" s="115"/>
      <c r="R31" s="116"/>
      <c r="S31" s="115"/>
      <c r="T31" s="116"/>
      <c r="U31" s="115"/>
      <c r="V31" s="116"/>
      <c r="W31" s="115"/>
      <c r="X31" s="116"/>
      <c r="Y31" s="115"/>
      <c r="Z31" s="116"/>
      <c r="AA31" s="115"/>
      <c r="AB31" s="116"/>
      <c r="AC31" s="73">
        <f t="shared" si="0"/>
        <v>0</v>
      </c>
      <c r="AD31" s="70" t="str">
        <f t="shared" si="1"/>
        <v>OK</v>
      </c>
      <c r="AE31" s="74">
        <f t="shared" si="3"/>
        <v>0</v>
      </c>
      <c r="AF31" s="75">
        <f t="shared" si="2"/>
        <v>0</v>
      </c>
    </row>
    <row r="32" spans="1:32" ht="15.75" x14ac:dyDescent="0.25">
      <c r="A32" s="71" t="s">
        <v>53</v>
      </c>
      <c r="B32" s="72" t="str">
        <f>VLOOKUP(A32,[23]ORÇAMENTO!$A$23:$P$358,5,FALSE)</f>
        <v>PASSEIO/PROTEÇÃO DE GUIA</v>
      </c>
      <c r="C32" s="113"/>
      <c r="D32" s="114"/>
      <c r="E32" s="115"/>
      <c r="F32" s="116"/>
      <c r="G32" s="115"/>
      <c r="H32" s="116"/>
      <c r="I32" s="115"/>
      <c r="J32" s="116"/>
      <c r="K32" s="115"/>
      <c r="L32" s="116"/>
      <c r="M32" s="115"/>
      <c r="N32" s="116"/>
      <c r="O32" s="115"/>
      <c r="P32" s="116"/>
      <c r="Q32" s="115"/>
      <c r="R32" s="116"/>
      <c r="S32" s="115"/>
      <c r="T32" s="116"/>
      <c r="U32" s="115"/>
      <c r="V32" s="116"/>
      <c r="W32" s="115"/>
      <c r="X32" s="116"/>
      <c r="Y32" s="115"/>
      <c r="Z32" s="116"/>
      <c r="AA32" s="115"/>
      <c r="AB32" s="116"/>
      <c r="AC32" s="73">
        <f t="shared" si="0"/>
        <v>0</v>
      </c>
      <c r="AD32" s="70" t="str">
        <f t="shared" si="1"/>
        <v>OK</v>
      </c>
      <c r="AE32" s="74">
        <f t="shared" si="3"/>
        <v>0</v>
      </c>
      <c r="AF32" s="75">
        <f t="shared" si="2"/>
        <v>0</v>
      </c>
    </row>
    <row r="33" spans="1:32" ht="15.75" x14ac:dyDescent="0.25">
      <c r="A33" s="71" t="s">
        <v>54</v>
      </c>
      <c r="B33" s="72" t="str">
        <f>VLOOKUP(A33,[23]ORÇAMENTO!$A$23:$P$358,5,FALSE)</f>
        <v>DRENAGEM</v>
      </c>
      <c r="C33" s="113"/>
      <c r="D33" s="114"/>
      <c r="E33" s="115"/>
      <c r="F33" s="116"/>
      <c r="G33" s="115"/>
      <c r="H33" s="116"/>
      <c r="I33" s="115"/>
      <c r="J33" s="116"/>
      <c r="K33" s="115"/>
      <c r="L33" s="116"/>
      <c r="M33" s="115"/>
      <c r="N33" s="116"/>
      <c r="O33" s="115"/>
      <c r="P33" s="116"/>
      <c r="Q33" s="115"/>
      <c r="R33" s="116"/>
      <c r="S33" s="115"/>
      <c r="T33" s="116"/>
      <c r="U33" s="115"/>
      <c r="V33" s="116"/>
      <c r="W33" s="115"/>
      <c r="X33" s="116"/>
      <c r="Y33" s="115"/>
      <c r="Z33" s="116"/>
      <c r="AA33" s="115"/>
      <c r="AB33" s="116"/>
      <c r="AC33" s="73">
        <f t="shared" si="0"/>
        <v>0</v>
      </c>
      <c r="AD33" s="70" t="str">
        <f t="shared" si="1"/>
        <v>OK</v>
      </c>
      <c r="AE33" s="74">
        <f t="shared" si="3"/>
        <v>0</v>
      </c>
      <c r="AF33" s="75">
        <f t="shared" si="2"/>
        <v>0</v>
      </c>
    </row>
    <row r="34" spans="1:32" ht="15.75" x14ac:dyDescent="0.25">
      <c r="A34" s="71" t="s">
        <v>55</v>
      </c>
      <c r="B34" s="72" t="str">
        <f>VLOOKUP(A34,[23]ORÇAMENTO!$A$23:$P$358,5,FALSE)</f>
        <v>SINALIZAÇÃO VIÁRIA VERTICAL</v>
      </c>
      <c r="C34" s="113"/>
      <c r="D34" s="114"/>
      <c r="E34" s="115"/>
      <c r="F34" s="116"/>
      <c r="G34" s="115"/>
      <c r="H34" s="116"/>
      <c r="I34" s="115"/>
      <c r="J34" s="116"/>
      <c r="K34" s="115"/>
      <c r="L34" s="116"/>
      <c r="M34" s="115"/>
      <c r="N34" s="116"/>
      <c r="O34" s="115"/>
      <c r="P34" s="116"/>
      <c r="Q34" s="115"/>
      <c r="R34" s="116"/>
      <c r="S34" s="115"/>
      <c r="T34" s="116"/>
      <c r="U34" s="115"/>
      <c r="V34" s="116"/>
      <c r="W34" s="115"/>
      <c r="X34" s="116"/>
      <c r="Y34" s="115"/>
      <c r="Z34" s="116"/>
      <c r="AA34" s="115"/>
      <c r="AB34" s="116"/>
      <c r="AC34" s="73">
        <f t="shared" si="0"/>
        <v>0</v>
      </c>
      <c r="AD34" s="70" t="str">
        <f t="shared" si="1"/>
        <v>OK</v>
      </c>
      <c r="AE34" s="74">
        <f t="shared" si="3"/>
        <v>0</v>
      </c>
      <c r="AF34" s="75">
        <f t="shared" si="2"/>
        <v>0</v>
      </c>
    </row>
    <row r="35" spans="1:32" ht="15.75" x14ac:dyDescent="0.25">
      <c r="A35" s="71" t="s">
        <v>56</v>
      </c>
      <c r="B35" s="72" t="str">
        <f>VLOOKUP(A35,[23]ORÇAMENTO!$A$23:$P$358,5,FALSE)</f>
        <v>SINALIZAÇÃO VIÁRIA HORIZONTAL</v>
      </c>
      <c r="C35" s="113"/>
      <c r="D35" s="114"/>
      <c r="E35" s="115"/>
      <c r="F35" s="116"/>
      <c r="G35" s="115"/>
      <c r="H35" s="116"/>
      <c r="I35" s="115"/>
      <c r="J35" s="116"/>
      <c r="K35" s="115"/>
      <c r="L35" s="116"/>
      <c r="M35" s="115"/>
      <c r="N35" s="116"/>
      <c r="O35" s="115"/>
      <c r="P35" s="116"/>
      <c r="Q35" s="115"/>
      <c r="R35" s="116"/>
      <c r="S35" s="115"/>
      <c r="T35" s="116"/>
      <c r="U35" s="115"/>
      <c r="V35" s="116"/>
      <c r="W35" s="115"/>
      <c r="X35" s="116"/>
      <c r="Y35" s="115"/>
      <c r="Z35" s="116"/>
      <c r="AA35" s="115"/>
      <c r="AB35" s="116"/>
      <c r="AC35" s="73">
        <f t="shared" si="0"/>
        <v>0</v>
      </c>
      <c r="AD35" s="70" t="str">
        <f t="shared" si="1"/>
        <v>OK</v>
      </c>
      <c r="AE35" s="74">
        <f t="shared" si="3"/>
        <v>0</v>
      </c>
      <c r="AF35" s="75">
        <f t="shared" si="2"/>
        <v>0</v>
      </c>
    </row>
    <row r="36" spans="1:32" ht="27.6" customHeight="1" x14ac:dyDescent="0.25">
      <c r="A36" s="71" t="s">
        <v>57</v>
      </c>
      <c r="B36" s="72" t="str">
        <f>VLOOKUP(A36,[23]ORÇAMENTO!$A$23:$P$358,5,FALSE)</f>
        <v>SERVIÇOS COMPLEMENTARES E SINALIZAÇÃO DE OBRA</v>
      </c>
      <c r="C36" s="113"/>
      <c r="D36" s="114"/>
      <c r="E36" s="115"/>
      <c r="F36" s="116"/>
      <c r="G36" s="115"/>
      <c r="H36" s="116"/>
      <c r="I36" s="115"/>
      <c r="J36" s="116"/>
      <c r="K36" s="115"/>
      <c r="L36" s="116"/>
      <c r="M36" s="115"/>
      <c r="N36" s="116"/>
      <c r="O36" s="115"/>
      <c r="P36" s="116"/>
      <c r="Q36" s="115"/>
      <c r="R36" s="116"/>
      <c r="S36" s="115"/>
      <c r="T36" s="116"/>
      <c r="U36" s="115"/>
      <c r="V36" s="116"/>
      <c r="W36" s="115"/>
      <c r="X36" s="116"/>
      <c r="Y36" s="115"/>
      <c r="Z36" s="116"/>
      <c r="AA36" s="115"/>
      <c r="AB36" s="116"/>
      <c r="AC36" s="73">
        <f t="shared" si="0"/>
        <v>0</v>
      </c>
      <c r="AD36" s="70" t="str">
        <f t="shared" si="1"/>
        <v>OK</v>
      </c>
      <c r="AE36" s="74">
        <f t="shared" si="3"/>
        <v>0</v>
      </c>
      <c r="AF36" s="75">
        <f t="shared" si="2"/>
        <v>0</v>
      </c>
    </row>
    <row r="37" spans="1:32" ht="30" x14ac:dyDescent="0.25">
      <c r="A37" s="68" t="s">
        <v>58</v>
      </c>
      <c r="B37" s="69" t="str">
        <f>VLOOKUP(A37,[23]ORÇAMENTO!$A$23:$P$358,5,FALSE)</f>
        <v>EXECUÇÃO DE SERVIÇOS DE ENGENHARIA PARA PAVIMENTAÇÃO DE VIA EM PEDRA GRANÍTICA</v>
      </c>
      <c r="C37" s="110"/>
      <c r="D37" s="111"/>
      <c r="E37" s="110"/>
      <c r="F37" s="112"/>
      <c r="G37" s="110"/>
      <c r="H37" s="112"/>
      <c r="I37" s="110"/>
      <c r="J37" s="112"/>
      <c r="K37" s="110"/>
      <c r="L37" s="112"/>
      <c r="M37" s="110"/>
      <c r="N37" s="112"/>
      <c r="O37" s="110"/>
      <c r="P37" s="112"/>
      <c r="Q37" s="110"/>
      <c r="R37" s="112"/>
      <c r="S37" s="110"/>
      <c r="T37" s="112"/>
      <c r="U37" s="110"/>
      <c r="V37" s="112"/>
      <c r="W37" s="110"/>
      <c r="X37" s="112"/>
      <c r="Y37" s="110"/>
      <c r="Z37" s="112"/>
      <c r="AA37" s="110"/>
      <c r="AB37" s="112"/>
      <c r="AC37" s="73"/>
      <c r="AD37" s="70"/>
      <c r="AE37" s="74"/>
      <c r="AF37" s="75"/>
    </row>
    <row r="38" spans="1:32" ht="15.75" x14ac:dyDescent="0.25">
      <c r="A38" s="71" t="s">
        <v>59</v>
      </c>
      <c r="B38" s="72" t="str">
        <f>VLOOKUP(A38,[23]ORÇAMENTO!$A$23:$P$358,5,FALSE)</f>
        <v>ADMINISTRAÇÃO LOCAL</v>
      </c>
      <c r="C38" s="113"/>
      <c r="D38" s="114"/>
      <c r="E38" s="115"/>
      <c r="F38" s="116"/>
      <c r="G38" s="115"/>
      <c r="H38" s="116"/>
      <c r="I38" s="115"/>
      <c r="J38" s="116"/>
      <c r="K38" s="115"/>
      <c r="L38" s="116"/>
      <c r="M38" s="115"/>
      <c r="N38" s="116"/>
      <c r="O38" s="115"/>
      <c r="P38" s="116"/>
      <c r="Q38" s="115"/>
      <c r="R38" s="116"/>
      <c r="S38" s="115"/>
      <c r="T38" s="116"/>
      <c r="U38" s="115"/>
      <c r="V38" s="116"/>
      <c r="W38" s="115"/>
      <c r="X38" s="116"/>
      <c r="Y38" s="115"/>
      <c r="Z38" s="116"/>
      <c r="AA38" s="115"/>
      <c r="AB38" s="116"/>
      <c r="AC38" s="73">
        <f t="shared" si="0"/>
        <v>0</v>
      </c>
      <c r="AD38" s="70" t="str">
        <f t="shared" si="1"/>
        <v>OK</v>
      </c>
      <c r="AE38" s="74">
        <f t="shared" si="3"/>
        <v>0</v>
      </c>
      <c r="AF38" s="75">
        <f t="shared" si="2"/>
        <v>0</v>
      </c>
    </row>
    <row r="39" spans="1:32" ht="15.75" x14ac:dyDescent="0.25">
      <c r="A39" s="71" t="s">
        <v>60</v>
      </c>
      <c r="B39" s="72" t="str">
        <f>VLOOKUP(A39,[23]ORÇAMENTO!$A$23:$P$358,5,FALSE)</f>
        <v>SERVIÇOS PRELIMINARES</v>
      </c>
      <c r="C39" s="113"/>
      <c r="D39" s="114"/>
      <c r="E39" s="115"/>
      <c r="F39" s="116"/>
      <c r="G39" s="115"/>
      <c r="H39" s="116"/>
      <c r="I39" s="115"/>
      <c r="J39" s="116"/>
      <c r="K39" s="115"/>
      <c r="L39" s="116"/>
      <c r="M39" s="115"/>
      <c r="N39" s="116"/>
      <c r="O39" s="115"/>
      <c r="P39" s="116"/>
      <c r="Q39" s="115"/>
      <c r="R39" s="116"/>
      <c r="S39" s="115"/>
      <c r="T39" s="116"/>
      <c r="U39" s="115"/>
      <c r="V39" s="116"/>
      <c r="W39" s="115"/>
      <c r="X39" s="116"/>
      <c r="Y39" s="115"/>
      <c r="Z39" s="116"/>
      <c r="AA39" s="115"/>
      <c r="AB39" s="116"/>
      <c r="AC39" s="73">
        <f t="shared" si="0"/>
        <v>0</v>
      </c>
      <c r="AD39" s="70" t="str">
        <f t="shared" si="1"/>
        <v>OK</v>
      </c>
      <c r="AE39" s="74">
        <f t="shared" si="3"/>
        <v>0</v>
      </c>
      <c r="AF39" s="75">
        <f t="shared" si="2"/>
        <v>0</v>
      </c>
    </row>
    <row r="40" spans="1:32" ht="15.75" x14ac:dyDescent="0.25">
      <c r="A40" s="71" t="s">
        <v>61</v>
      </c>
      <c r="B40" s="72" t="str">
        <f>VLOOKUP(A40,[23]ORÇAMENTO!$A$23:$P$358,5,FALSE)</f>
        <v>MOBILIZAÇÃO</v>
      </c>
      <c r="C40" s="113"/>
      <c r="D40" s="114"/>
      <c r="E40" s="115"/>
      <c r="F40" s="116"/>
      <c r="G40" s="115"/>
      <c r="H40" s="116"/>
      <c r="I40" s="115"/>
      <c r="J40" s="116"/>
      <c r="K40" s="115"/>
      <c r="L40" s="116"/>
      <c r="M40" s="115"/>
      <c r="N40" s="116"/>
      <c r="O40" s="115"/>
      <c r="P40" s="116"/>
      <c r="Q40" s="115"/>
      <c r="R40" s="116"/>
      <c r="S40" s="115"/>
      <c r="T40" s="116"/>
      <c r="U40" s="115"/>
      <c r="V40" s="116"/>
      <c r="W40" s="115"/>
      <c r="X40" s="116"/>
      <c r="Y40" s="115"/>
      <c r="Z40" s="116"/>
      <c r="AA40" s="115"/>
      <c r="AB40" s="116"/>
      <c r="AC40" s="73">
        <f t="shared" si="0"/>
        <v>0</v>
      </c>
      <c r="AD40" s="70" t="str">
        <f t="shared" si="1"/>
        <v>OK</v>
      </c>
      <c r="AE40" s="74">
        <f t="shared" si="3"/>
        <v>0</v>
      </c>
      <c r="AF40" s="75">
        <f t="shared" si="2"/>
        <v>0</v>
      </c>
    </row>
    <row r="41" spans="1:32" ht="15.75" x14ac:dyDescent="0.25">
      <c r="A41" s="71" t="s">
        <v>62</v>
      </c>
      <c r="B41" s="72" t="str">
        <f>VLOOKUP(A41,[23]ORÇAMENTO!$A$23:$P$358,5,FALSE)</f>
        <v>DESMOBILIZAÇÃO</v>
      </c>
      <c r="C41" s="113"/>
      <c r="D41" s="114"/>
      <c r="E41" s="115"/>
      <c r="F41" s="116"/>
      <c r="G41" s="115"/>
      <c r="H41" s="116"/>
      <c r="I41" s="115"/>
      <c r="J41" s="116"/>
      <c r="K41" s="115"/>
      <c r="L41" s="116"/>
      <c r="M41" s="115"/>
      <c r="N41" s="116"/>
      <c r="O41" s="115"/>
      <c r="P41" s="116"/>
      <c r="Q41" s="115"/>
      <c r="R41" s="116"/>
      <c r="S41" s="115"/>
      <c r="T41" s="116"/>
      <c r="U41" s="115"/>
      <c r="V41" s="116"/>
      <c r="W41" s="115"/>
      <c r="X41" s="116"/>
      <c r="Y41" s="115"/>
      <c r="Z41" s="116"/>
      <c r="AA41" s="115"/>
      <c r="AB41" s="116"/>
      <c r="AC41" s="73">
        <f t="shared" si="0"/>
        <v>0</v>
      </c>
      <c r="AD41" s="70" t="str">
        <f t="shared" si="1"/>
        <v>OK</v>
      </c>
      <c r="AE41" s="74">
        <f t="shared" si="3"/>
        <v>0</v>
      </c>
      <c r="AF41" s="75">
        <f t="shared" si="2"/>
        <v>0</v>
      </c>
    </row>
    <row r="42" spans="1:32" ht="15.75" x14ac:dyDescent="0.25">
      <c r="A42" s="71" t="s">
        <v>63</v>
      </c>
      <c r="B42" s="72" t="str">
        <f>VLOOKUP(A42,[23]ORÇAMENTO!$A$23:$P$358,5,FALSE)</f>
        <v>MOVIMENTAÇÃO DE TERRA</v>
      </c>
      <c r="C42" s="113"/>
      <c r="D42" s="114"/>
      <c r="E42" s="115"/>
      <c r="F42" s="116"/>
      <c r="G42" s="115"/>
      <c r="H42" s="116"/>
      <c r="I42" s="115"/>
      <c r="J42" s="116"/>
      <c r="K42" s="115"/>
      <c r="L42" s="116"/>
      <c r="M42" s="115"/>
      <c r="N42" s="116"/>
      <c r="O42" s="115"/>
      <c r="P42" s="116"/>
      <c r="Q42" s="115"/>
      <c r="R42" s="116"/>
      <c r="S42" s="115"/>
      <c r="T42" s="116"/>
      <c r="U42" s="115"/>
      <c r="V42" s="116"/>
      <c r="W42" s="115"/>
      <c r="X42" s="116"/>
      <c r="Y42" s="115"/>
      <c r="Z42" s="116"/>
      <c r="AA42" s="115"/>
      <c r="AB42" s="116"/>
      <c r="AC42" s="73">
        <f t="shared" si="0"/>
        <v>0</v>
      </c>
      <c r="AD42" s="70" t="str">
        <f t="shared" si="1"/>
        <v>OK</v>
      </c>
      <c r="AE42" s="74">
        <f t="shared" si="3"/>
        <v>0</v>
      </c>
      <c r="AF42" s="75">
        <f t="shared" si="2"/>
        <v>0</v>
      </c>
    </row>
    <row r="43" spans="1:32" ht="15.75" x14ac:dyDescent="0.25">
      <c r="A43" s="71" t="s">
        <v>64</v>
      </c>
      <c r="B43" s="72" t="str">
        <f>VLOOKUP(A43,[23]ORÇAMENTO!$A$23:$P$358,5,FALSE)</f>
        <v>PAVIMENTAÇÃO EM PEDRA GRANÍTICA</v>
      </c>
      <c r="C43" s="113"/>
      <c r="D43" s="114"/>
      <c r="E43" s="115"/>
      <c r="F43" s="116"/>
      <c r="G43" s="115"/>
      <c r="H43" s="116"/>
      <c r="I43" s="115"/>
      <c r="J43" s="116"/>
      <c r="K43" s="115"/>
      <c r="L43" s="116"/>
      <c r="M43" s="115"/>
      <c r="N43" s="116"/>
      <c r="O43" s="115"/>
      <c r="P43" s="116"/>
      <c r="Q43" s="115"/>
      <c r="R43" s="116"/>
      <c r="S43" s="115"/>
      <c r="T43" s="116"/>
      <c r="U43" s="115"/>
      <c r="V43" s="116"/>
      <c r="W43" s="115"/>
      <c r="X43" s="116"/>
      <c r="Y43" s="115"/>
      <c r="Z43" s="116"/>
      <c r="AA43" s="115"/>
      <c r="AB43" s="116"/>
      <c r="AC43" s="73">
        <f t="shared" si="0"/>
        <v>0</v>
      </c>
      <c r="AD43" s="70" t="str">
        <f t="shared" si="1"/>
        <v>OK</v>
      </c>
      <c r="AE43" s="74">
        <f t="shared" si="3"/>
        <v>0</v>
      </c>
      <c r="AF43" s="75">
        <f t="shared" si="2"/>
        <v>0</v>
      </c>
    </row>
    <row r="44" spans="1:32" ht="15.75" x14ac:dyDescent="0.25">
      <c r="A44" s="71" t="s">
        <v>65</v>
      </c>
      <c r="B44" s="72" t="str">
        <f>VLOOKUP(A44,[23]ORÇAMENTO!$A$23:$P$358,5,FALSE)</f>
        <v>PASSEIO/PROTEÇÃO DE GUIA</v>
      </c>
      <c r="C44" s="113"/>
      <c r="D44" s="114"/>
      <c r="E44" s="115"/>
      <c r="F44" s="116"/>
      <c r="G44" s="115"/>
      <c r="H44" s="116"/>
      <c r="I44" s="115"/>
      <c r="J44" s="116"/>
      <c r="K44" s="115"/>
      <c r="L44" s="116"/>
      <c r="M44" s="115"/>
      <c r="N44" s="116"/>
      <c r="O44" s="115"/>
      <c r="P44" s="116"/>
      <c r="Q44" s="115"/>
      <c r="R44" s="116"/>
      <c r="S44" s="115"/>
      <c r="T44" s="116"/>
      <c r="U44" s="115"/>
      <c r="V44" s="116"/>
      <c r="W44" s="115"/>
      <c r="X44" s="116"/>
      <c r="Y44" s="115"/>
      <c r="Z44" s="116"/>
      <c r="AA44" s="115"/>
      <c r="AB44" s="116"/>
      <c r="AC44" s="73">
        <f t="shared" si="0"/>
        <v>0</v>
      </c>
      <c r="AD44" s="70" t="str">
        <f t="shared" si="1"/>
        <v>OK</v>
      </c>
      <c r="AE44" s="74">
        <f t="shared" si="3"/>
        <v>0</v>
      </c>
      <c r="AF44" s="75">
        <f t="shared" si="2"/>
        <v>0</v>
      </c>
    </row>
    <row r="45" spans="1:32" ht="15.75" x14ac:dyDescent="0.25">
      <c r="A45" s="71" t="s">
        <v>66</v>
      </c>
      <c r="B45" s="72" t="str">
        <f>VLOOKUP(A45,[23]ORÇAMENTO!$A$23:$P$358,5,FALSE)</f>
        <v>DRENAGEM</v>
      </c>
      <c r="C45" s="113"/>
      <c r="D45" s="114"/>
      <c r="E45" s="115"/>
      <c r="F45" s="116"/>
      <c r="G45" s="115"/>
      <c r="H45" s="116"/>
      <c r="I45" s="115"/>
      <c r="J45" s="116"/>
      <c r="K45" s="115"/>
      <c r="L45" s="116"/>
      <c r="M45" s="115"/>
      <c r="N45" s="116"/>
      <c r="O45" s="115"/>
      <c r="P45" s="116"/>
      <c r="Q45" s="115"/>
      <c r="R45" s="116"/>
      <c r="S45" s="115"/>
      <c r="T45" s="116"/>
      <c r="U45" s="115"/>
      <c r="V45" s="116"/>
      <c r="W45" s="115"/>
      <c r="X45" s="116"/>
      <c r="Y45" s="115"/>
      <c r="Z45" s="116"/>
      <c r="AA45" s="115"/>
      <c r="AB45" s="116"/>
      <c r="AC45" s="73">
        <f t="shared" si="0"/>
        <v>0</v>
      </c>
      <c r="AD45" s="70" t="str">
        <f t="shared" si="1"/>
        <v>OK</v>
      </c>
      <c r="AE45" s="74">
        <f t="shared" si="3"/>
        <v>0</v>
      </c>
      <c r="AF45" s="75">
        <f t="shared" si="2"/>
        <v>0</v>
      </c>
    </row>
    <row r="46" spans="1:32" ht="15.75" x14ac:dyDescent="0.25">
      <c r="A46" s="71" t="s">
        <v>67</v>
      </c>
      <c r="B46" s="72" t="str">
        <f>VLOOKUP(A46,[23]ORÇAMENTO!$A$23:$P$358,5,FALSE)</f>
        <v>SINALIZAÇÃO VIÁRIA VERTICAL</v>
      </c>
      <c r="C46" s="113"/>
      <c r="D46" s="114"/>
      <c r="E46" s="115"/>
      <c r="F46" s="116"/>
      <c r="G46" s="115"/>
      <c r="H46" s="116"/>
      <c r="I46" s="115"/>
      <c r="J46" s="116"/>
      <c r="K46" s="115"/>
      <c r="L46" s="116"/>
      <c r="M46" s="115"/>
      <c r="N46" s="116"/>
      <c r="O46" s="115"/>
      <c r="P46" s="116"/>
      <c r="Q46" s="115"/>
      <c r="R46" s="116"/>
      <c r="S46" s="115"/>
      <c r="T46" s="116"/>
      <c r="U46" s="115"/>
      <c r="V46" s="116"/>
      <c r="W46" s="115"/>
      <c r="X46" s="116"/>
      <c r="Y46" s="115"/>
      <c r="Z46" s="116"/>
      <c r="AA46" s="115"/>
      <c r="AB46" s="116"/>
      <c r="AC46" s="73">
        <f t="shared" si="0"/>
        <v>0</v>
      </c>
      <c r="AD46" s="70" t="str">
        <f t="shared" si="1"/>
        <v>OK</v>
      </c>
      <c r="AE46" s="74">
        <f t="shared" si="3"/>
        <v>0</v>
      </c>
      <c r="AF46" s="75">
        <f t="shared" si="2"/>
        <v>0</v>
      </c>
    </row>
    <row r="47" spans="1:32" ht="27.6" customHeight="1" x14ac:dyDescent="0.25">
      <c r="A47" s="71" t="s">
        <v>68</v>
      </c>
      <c r="B47" s="72" t="str">
        <f>VLOOKUP(A47,[23]ORÇAMENTO!$A$23:$P$358,5,FALSE)</f>
        <v>SERVIÇOS COMPLEMENTARES E SINALIZAÇÃO DE OBRA</v>
      </c>
      <c r="C47" s="113"/>
      <c r="D47" s="114"/>
      <c r="E47" s="115"/>
      <c r="F47" s="116"/>
      <c r="G47" s="115"/>
      <c r="H47" s="116"/>
      <c r="I47" s="115"/>
      <c r="J47" s="116"/>
      <c r="K47" s="115"/>
      <c r="L47" s="116"/>
      <c r="M47" s="115"/>
      <c r="N47" s="116"/>
      <c r="O47" s="115"/>
      <c r="P47" s="116"/>
      <c r="Q47" s="115"/>
      <c r="R47" s="116"/>
      <c r="S47" s="115"/>
      <c r="T47" s="116"/>
      <c r="U47" s="115"/>
      <c r="V47" s="116"/>
      <c r="W47" s="115"/>
      <c r="X47" s="116"/>
      <c r="Y47" s="115"/>
      <c r="Z47" s="116"/>
      <c r="AA47" s="115"/>
      <c r="AB47" s="116"/>
      <c r="AC47" s="73">
        <f t="shared" si="0"/>
        <v>0</v>
      </c>
      <c r="AD47" s="70" t="str">
        <f t="shared" si="1"/>
        <v>OK</v>
      </c>
      <c r="AE47" s="74">
        <f t="shared" si="3"/>
        <v>0</v>
      </c>
      <c r="AF47" s="75">
        <f t="shared" si="2"/>
        <v>0</v>
      </c>
    </row>
    <row r="48" spans="1:32" ht="45" x14ac:dyDescent="0.25">
      <c r="A48" s="68" t="s">
        <v>69</v>
      </c>
      <c r="B48" s="69" t="str">
        <f>VLOOKUP(A48,[23]ORÇAMENTO!$A$23:$P$358,5,FALSE)</f>
        <v>EXECUÇÃO DE SERVIÇOS DE ENGENHARIA PARA PAVIMENTAÇÃO DE VIA EM BLOCO DE CONCRETO INTERTRAVADO</v>
      </c>
      <c r="C48" s="110"/>
      <c r="D48" s="111"/>
      <c r="E48" s="110"/>
      <c r="F48" s="112"/>
      <c r="G48" s="110"/>
      <c r="H48" s="112"/>
      <c r="I48" s="110"/>
      <c r="J48" s="112"/>
      <c r="K48" s="110"/>
      <c r="L48" s="112"/>
      <c r="M48" s="110"/>
      <c r="N48" s="112"/>
      <c r="O48" s="110"/>
      <c r="P48" s="112"/>
      <c r="Q48" s="110"/>
      <c r="R48" s="112"/>
      <c r="S48" s="110"/>
      <c r="T48" s="112"/>
      <c r="U48" s="110"/>
      <c r="V48" s="112"/>
      <c r="W48" s="110"/>
      <c r="X48" s="112"/>
      <c r="Y48" s="110"/>
      <c r="Z48" s="112"/>
      <c r="AA48" s="110"/>
      <c r="AB48" s="112"/>
      <c r="AC48" s="73"/>
      <c r="AD48" s="70"/>
      <c r="AE48" s="74"/>
      <c r="AF48" s="75"/>
    </row>
    <row r="49" spans="1:32" ht="15.75" x14ac:dyDescent="0.25">
      <c r="A49" s="71" t="s">
        <v>70</v>
      </c>
      <c r="B49" s="72" t="str">
        <f>VLOOKUP(A49,[23]ORÇAMENTO!$A$23:$P$358,5,FALSE)</f>
        <v>ADMINISTRAÇÃO LOCAL</v>
      </c>
      <c r="C49" s="113"/>
      <c r="D49" s="114"/>
      <c r="E49" s="115"/>
      <c r="F49" s="116"/>
      <c r="G49" s="115"/>
      <c r="H49" s="116"/>
      <c r="I49" s="115"/>
      <c r="J49" s="116"/>
      <c r="K49" s="115"/>
      <c r="L49" s="116"/>
      <c r="M49" s="115"/>
      <c r="N49" s="116"/>
      <c r="O49" s="115"/>
      <c r="P49" s="116"/>
      <c r="Q49" s="115"/>
      <c r="R49" s="116"/>
      <c r="S49" s="115"/>
      <c r="T49" s="116"/>
      <c r="U49" s="115"/>
      <c r="V49" s="116"/>
      <c r="W49" s="115"/>
      <c r="X49" s="116"/>
      <c r="Y49" s="115"/>
      <c r="Z49" s="116"/>
      <c r="AA49" s="115"/>
      <c r="AB49" s="116"/>
      <c r="AC49" s="73">
        <f t="shared" si="0"/>
        <v>0</v>
      </c>
      <c r="AD49" s="70" t="str">
        <f t="shared" si="1"/>
        <v>OK</v>
      </c>
      <c r="AE49" s="74">
        <f t="shared" si="3"/>
        <v>0</v>
      </c>
      <c r="AF49" s="75">
        <f t="shared" si="2"/>
        <v>0</v>
      </c>
    </row>
    <row r="50" spans="1:32" ht="15.75" x14ac:dyDescent="0.25">
      <c r="A50" s="71" t="s">
        <v>71</v>
      </c>
      <c r="B50" s="72" t="str">
        <f>VLOOKUP(A50,[23]ORÇAMENTO!$A$23:$P$358,5,FALSE)</f>
        <v>SERVIÇOS PRELIMINARES</v>
      </c>
      <c r="C50" s="113"/>
      <c r="D50" s="114"/>
      <c r="E50" s="115"/>
      <c r="F50" s="116"/>
      <c r="G50" s="115"/>
      <c r="H50" s="116"/>
      <c r="I50" s="115"/>
      <c r="J50" s="116"/>
      <c r="K50" s="115"/>
      <c r="L50" s="116"/>
      <c r="M50" s="115"/>
      <c r="N50" s="116"/>
      <c r="O50" s="115"/>
      <c r="P50" s="116"/>
      <c r="Q50" s="115"/>
      <c r="R50" s="116"/>
      <c r="S50" s="115"/>
      <c r="T50" s="116"/>
      <c r="U50" s="115"/>
      <c r="V50" s="116"/>
      <c r="W50" s="115"/>
      <c r="X50" s="116"/>
      <c r="Y50" s="115"/>
      <c r="Z50" s="116"/>
      <c r="AA50" s="115"/>
      <c r="AB50" s="116"/>
      <c r="AC50" s="73">
        <f t="shared" si="0"/>
        <v>0</v>
      </c>
      <c r="AD50" s="70" t="str">
        <f t="shared" si="1"/>
        <v>OK</v>
      </c>
      <c r="AE50" s="74">
        <f t="shared" si="3"/>
        <v>0</v>
      </c>
      <c r="AF50" s="75">
        <f t="shared" si="2"/>
        <v>0</v>
      </c>
    </row>
    <row r="51" spans="1:32" ht="15.75" x14ac:dyDescent="0.25">
      <c r="A51" s="71" t="s">
        <v>72</v>
      </c>
      <c r="B51" s="72" t="str">
        <f>VLOOKUP(A51,[23]ORÇAMENTO!$A$23:$P$358,5,FALSE)</f>
        <v>MOBILIZAÇÃO</v>
      </c>
      <c r="C51" s="113"/>
      <c r="D51" s="114"/>
      <c r="E51" s="115"/>
      <c r="F51" s="116"/>
      <c r="G51" s="115"/>
      <c r="H51" s="116"/>
      <c r="I51" s="115"/>
      <c r="J51" s="116"/>
      <c r="K51" s="115"/>
      <c r="L51" s="116"/>
      <c r="M51" s="115"/>
      <c r="N51" s="116"/>
      <c r="O51" s="115"/>
      <c r="P51" s="116"/>
      <c r="Q51" s="115"/>
      <c r="R51" s="116"/>
      <c r="S51" s="115"/>
      <c r="T51" s="116"/>
      <c r="U51" s="115"/>
      <c r="V51" s="116"/>
      <c r="W51" s="115"/>
      <c r="X51" s="116"/>
      <c r="Y51" s="115"/>
      <c r="Z51" s="116"/>
      <c r="AA51" s="115"/>
      <c r="AB51" s="116"/>
      <c r="AC51" s="73">
        <f t="shared" si="0"/>
        <v>0</v>
      </c>
      <c r="AD51" s="70" t="str">
        <f t="shared" si="1"/>
        <v>OK</v>
      </c>
      <c r="AE51" s="74">
        <f t="shared" si="3"/>
        <v>0</v>
      </c>
      <c r="AF51" s="75">
        <f t="shared" si="2"/>
        <v>0</v>
      </c>
    </row>
    <row r="52" spans="1:32" ht="15.75" x14ac:dyDescent="0.25">
      <c r="A52" s="71" t="s">
        <v>73</v>
      </c>
      <c r="B52" s="72" t="str">
        <f>VLOOKUP(A52,[23]ORÇAMENTO!$A$23:$P$358,5,FALSE)</f>
        <v>DESMOBILIZAÇÃO</v>
      </c>
      <c r="C52" s="113"/>
      <c r="D52" s="114"/>
      <c r="E52" s="115"/>
      <c r="F52" s="116"/>
      <c r="G52" s="115"/>
      <c r="H52" s="116"/>
      <c r="I52" s="115"/>
      <c r="J52" s="116"/>
      <c r="K52" s="115"/>
      <c r="L52" s="116"/>
      <c r="M52" s="115"/>
      <c r="N52" s="116"/>
      <c r="O52" s="115"/>
      <c r="P52" s="116"/>
      <c r="Q52" s="115"/>
      <c r="R52" s="116"/>
      <c r="S52" s="115"/>
      <c r="T52" s="116"/>
      <c r="U52" s="115"/>
      <c r="V52" s="116"/>
      <c r="W52" s="115"/>
      <c r="X52" s="116"/>
      <c r="Y52" s="115"/>
      <c r="Z52" s="116"/>
      <c r="AA52" s="115"/>
      <c r="AB52" s="116"/>
      <c r="AC52" s="73">
        <f t="shared" si="0"/>
        <v>0</v>
      </c>
      <c r="AD52" s="70" t="str">
        <f t="shared" si="1"/>
        <v>OK</v>
      </c>
      <c r="AE52" s="74">
        <f t="shared" si="3"/>
        <v>0</v>
      </c>
      <c r="AF52" s="75">
        <f t="shared" si="2"/>
        <v>0</v>
      </c>
    </row>
    <row r="53" spans="1:32" ht="15.75" x14ac:dyDescent="0.25">
      <c r="A53" s="71" t="s">
        <v>74</v>
      </c>
      <c r="B53" s="72" t="str">
        <f>VLOOKUP(A53,[23]ORÇAMENTO!$A$23:$P$358,5,FALSE)</f>
        <v>MOVIMENTAÇÃO DE TERRA</v>
      </c>
      <c r="C53" s="113"/>
      <c r="D53" s="114"/>
      <c r="E53" s="115"/>
      <c r="F53" s="116"/>
      <c r="G53" s="115"/>
      <c r="H53" s="116"/>
      <c r="I53" s="115"/>
      <c r="J53" s="116"/>
      <c r="K53" s="115"/>
      <c r="L53" s="116"/>
      <c r="M53" s="115"/>
      <c r="N53" s="116"/>
      <c r="O53" s="115"/>
      <c r="P53" s="116"/>
      <c r="Q53" s="115"/>
      <c r="R53" s="116"/>
      <c r="S53" s="115"/>
      <c r="T53" s="116"/>
      <c r="U53" s="115"/>
      <c r="V53" s="116"/>
      <c r="W53" s="115"/>
      <c r="X53" s="116"/>
      <c r="Y53" s="115"/>
      <c r="Z53" s="116"/>
      <c r="AA53" s="115"/>
      <c r="AB53" s="116"/>
      <c r="AC53" s="73">
        <f t="shared" si="0"/>
        <v>0</v>
      </c>
      <c r="AD53" s="70" t="str">
        <f t="shared" si="1"/>
        <v>OK</v>
      </c>
      <c r="AE53" s="74">
        <f t="shared" si="3"/>
        <v>0</v>
      </c>
      <c r="AF53" s="75">
        <f t="shared" si="2"/>
        <v>0</v>
      </c>
    </row>
    <row r="54" spans="1:32" ht="15.75" x14ac:dyDescent="0.25">
      <c r="A54" s="71" t="s">
        <v>75</v>
      </c>
      <c r="B54" s="72" t="str">
        <f>VLOOKUP(A54,[23]ORÇAMENTO!$A$23:$P$358,5,FALSE)</f>
        <v>PAVIMENTAÇÃO EM INTERTRAVADO</v>
      </c>
      <c r="C54" s="113"/>
      <c r="D54" s="114"/>
      <c r="E54" s="115"/>
      <c r="F54" s="116"/>
      <c r="G54" s="115"/>
      <c r="H54" s="116"/>
      <c r="I54" s="115"/>
      <c r="J54" s="116"/>
      <c r="K54" s="115"/>
      <c r="L54" s="116"/>
      <c r="M54" s="115"/>
      <c r="N54" s="116"/>
      <c r="O54" s="115"/>
      <c r="P54" s="116"/>
      <c r="Q54" s="115"/>
      <c r="R54" s="116"/>
      <c r="S54" s="115"/>
      <c r="T54" s="116"/>
      <c r="U54" s="115"/>
      <c r="V54" s="116"/>
      <c r="W54" s="115"/>
      <c r="X54" s="116"/>
      <c r="Y54" s="115"/>
      <c r="Z54" s="116"/>
      <c r="AA54" s="115"/>
      <c r="AB54" s="116"/>
      <c r="AC54" s="73">
        <f t="shared" si="0"/>
        <v>0</v>
      </c>
      <c r="AD54" s="70" t="str">
        <f t="shared" si="1"/>
        <v>OK</v>
      </c>
      <c r="AE54" s="74">
        <f t="shared" si="3"/>
        <v>0</v>
      </c>
      <c r="AF54" s="75">
        <f t="shared" si="2"/>
        <v>0</v>
      </c>
    </row>
    <row r="55" spans="1:32" ht="15.75" x14ac:dyDescent="0.25">
      <c r="A55" s="71" t="s">
        <v>76</v>
      </c>
      <c r="B55" s="72" t="str">
        <f>VLOOKUP(A55,[23]ORÇAMENTO!$A$23:$P$358,5,FALSE)</f>
        <v>PASSEIO/PROTEÇÃO DE GUIA</v>
      </c>
      <c r="C55" s="113"/>
      <c r="D55" s="114"/>
      <c r="E55" s="115"/>
      <c r="F55" s="116"/>
      <c r="G55" s="115"/>
      <c r="H55" s="116"/>
      <c r="I55" s="115"/>
      <c r="J55" s="116"/>
      <c r="K55" s="115"/>
      <c r="L55" s="116"/>
      <c r="M55" s="115"/>
      <c r="N55" s="116"/>
      <c r="O55" s="115"/>
      <c r="P55" s="116"/>
      <c r="Q55" s="115"/>
      <c r="R55" s="116"/>
      <c r="S55" s="115"/>
      <c r="T55" s="116"/>
      <c r="U55" s="115"/>
      <c r="V55" s="116"/>
      <c r="W55" s="115"/>
      <c r="X55" s="116"/>
      <c r="Y55" s="115"/>
      <c r="Z55" s="116"/>
      <c r="AA55" s="115"/>
      <c r="AB55" s="116"/>
      <c r="AC55" s="73">
        <f t="shared" si="0"/>
        <v>0</v>
      </c>
      <c r="AD55" s="70" t="str">
        <f t="shared" si="1"/>
        <v>OK</v>
      </c>
      <c r="AE55" s="74">
        <f t="shared" si="3"/>
        <v>0</v>
      </c>
      <c r="AF55" s="75">
        <f t="shared" si="2"/>
        <v>0</v>
      </c>
    </row>
    <row r="56" spans="1:32" ht="15.75" x14ac:dyDescent="0.25">
      <c r="A56" s="71" t="s">
        <v>77</v>
      </c>
      <c r="B56" s="72" t="str">
        <f>VLOOKUP(A56,[23]ORÇAMENTO!$A$23:$P$358,5,FALSE)</f>
        <v>DRENAGEM</v>
      </c>
      <c r="C56" s="113"/>
      <c r="D56" s="114"/>
      <c r="E56" s="115"/>
      <c r="F56" s="116"/>
      <c r="G56" s="115"/>
      <c r="H56" s="116"/>
      <c r="I56" s="115"/>
      <c r="J56" s="116"/>
      <c r="K56" s="115"/>
      <c r="L56" s="116"/>
      <c r="M56" s="115"/>
      <c r="N56" s="116"/>
      <c r="O56" s="115"/>
      <c r="P56" s="116"/>
      <c r="Q56" s="115"/>
      <c r="R56" s="116"/>
      <c r="S56" s="115"/>
      <c r="T56" s="116"/>
      <c r="U56" s="115"/>
      <c r="V56" s="116"/>
      <c r="W56" s="115"/>
      <c r="X56" s="116"/>
      <c r="Y56" s="115"/>
      <c r="Z56" s="116"/>
      <c r="AA56" s="115"/>
      <c r="AB56" s="116"/>
      <c r="AC56" s="73">
        <f t="shared" si="0"/>
        <v>0</v>
      </c>
      <c r="AD56" s="70" t="str">
        <f t="shared" si="1"/>
        <v>OK</v>
      </c>
      <c r="AE56" s="74">
        <f t="shared" si="3"/>
        <v>0</v>
      </c>
      <c r="AF56" s="75">
        <f t="shared" si="2"/>
        <v>0</v>
      </c>
    </row>
    <row r="57" spans="1:32" ht="15.75" x14ac:dyDescent="0.25">
      <c r="A57" s="71" t="s">
        <v>78</v>
      </c>
      <c r="B57" s="72" t="str">
        <f>VLOOKUP(A57,[23]ORÇAMENTO!$A$23:$P$358,5,FALSE)</f>
        <v>SINALIZAÇÃO VIÁRIA VERTICAL</v>
      </c>
      <c r="C57" s="113"/>
      <c r="D57" s="114"/>
      <c r="E57" s="115"/>
      <c r="F57" s="116"/>
      <c r="G57" s="115"/>
      <c r="H57" s="116"/>
      <c r="I57" s="115"/>
      <c r="J57" s="116"/>
      <c r="K57" s="115"/>
      <c r="L57" s="116"/>
      <c r="M57" s="115"/>
      <c r="N57" s="116"/>
      <c r="O57" s="115"/>
      <c r="P57" s="116"/>
      <c r="Q57" s="115"/>
      <c r="R57" s="116"/>
      <c r="S57" s="115"/>
      <c r="T57" s="116"/>
      <c r="U57" s="115"/>
      <c r="V57" s="116"/>
      <c r="W57" s="115"/>
      <c r="X57" s="116"/>
      <c r="Y57" s="115"/>
      <c r="Z57" s="116"/>
      <c r="AA57" s="115"/>
      <c r="AB57" s="116"/>
      <c r="AC57" s="73">
        <f t="shared" si="0"/>
        <v>0</v>
      </c>
      <c r="AD57" s="70" t="str">
        <f t="shared" si="1"/>
        <v>OK</v>
      </c>
      <c r="AE57" s="74">
        <f t="shared" si="3"/>
        <v>0</v>
      </c>
      <c r="AF57" s="75">
        <f t="shared" si="2"/>
        <v>0</v>
      </c>
    </row>
    <row r="58" spans="1:32" ht="30" customHeight="1" x14ac:dyDescent="0.25">
      <c r="A58" s="71" t="s">
        <v>79</v>
      </c>
      <c r="B58" s="72" t="str">
        <f>VLOOKUP(A58,[23]ORÇAMENTO!$A$23:$P$358,5,FALSE)</f>
        <v>SERVIÇOS COMPLEMENTARES E SINALIZAÇÃO DE OBRA</v>
      </c>
      <c r="C58" s="113"/>
      <c r="D58" s="114"/>
      <c r="E58" s="115"/>
      <c r="F58" s="116"/>
      <c r="G58" s="115"/>
      <c r="H58" s="116"/>
      <c r="I58" s="115"/>
      <c r="J58" s="116"/>
      <c r="K58" s="115"/>
      <c r="L58" s="116"/>
      <c r="M58" s="115"/>
      <c r="N58" s="116"/>
      <c r="O58" s="115"/>
      <c r="P58" s="116"/>
      <c r="Q58" s="115"/>
      <c r="R58" s="116"/>
      <c r="S58" s="115"/>
      <c r="T58" s="116"/>
      <c r="U58" s="115"/>
      <c r="V58" s="116"/>
      <c r="W58" s="115"/>
      <c r="X58" s="116"/>
      <c r="Y58" s="115"/>
      <c r="Z58" s="116"/>
      <c r="AA58" s="115"/>
      <c r="AB58" s="116"/>
      <c r="AC58" s="73">
        <f t="shared" si="0"/>
        <v>0</v>
      </c>
      <c r="AD58" s="70" t="str">
        <f t="shared" si="1"/>
        <v>OK</v>
      </c>
      <c r="AE58" s="74">
        <f t="shared" si="3"/>
        <v>0</v>
      </c>
      <c r="AF58" s="75">
        <f t="shared" si="2"/>
        <v>0</v>
      </c>
    </row>
    <row r="59" spans="1:32" ht="60" x14ac:dyDescent="0.25">
      <c r="A59" s="68" t="s">
        <v>80</v>
      </c>
      <c r="B59" s="69" t="str">
        <f>VLOOKUP(A59,[23]ORÇAMENTO!$A$23:$P$358,5,FALSE)</f>
        <v>EXECUÇÃO DE SERVIÇOS DE ENGENHARIA PARA CAPEAMENTO E/OU RECAPEAMENTO DE VIAS EM CONCRETO BETUMINOSO USINADO À QUENTE (CBUQ)</v>
      </c>
      <c r="C59" s="110"/>
      <c r="D59" s="111"/>
      <c r="E59" s="110"/>
      <c r="F59" s="112"/>
      <c r="G59" s="110"/>
      <c r="H59" s="112"/>
      <c r="I59" s="110"/>
      <c r="J59" s="112"/>
      <c r="K59" s="110"/>
      <c r="L59" s="112"/>
      <c r="M59" s="110"/>
      <c r="N59" s="112"/>
      <c r="O59" s="110"/>
      <c r="P59" s="112"/>
      <c r="Q59" s="110"/>
      <c r="R59" s="112"/>
      <c r="S59" s="110"/>
      <c r="T59" s="112"/>
      <c r="U59" s="110"/>
      <c r="V59" s="112"/>
      <c r="W59" s="110"/>
      <c r="X59" s="112"/>
      <c r="Y59" s="110"/>
      <c r="Z59" s="112"/>
      <c r="AA59" s="110"/>
      <c r="AB59" s="112"/>
      <c r="AC59" s="73"/>
      <c r="AD59" s="70"/>
      <c r="AF59" s="75"/>
    </row>
    <row r="60" spans="1:32" ht="15.75" x14ac:dyDescent="0.25">
      <c r="A60" s="71" t="s">
        <v>81</v>
      </c>
      <c r="B60" s="72" t="str">
        <f>VLOOKUP(A60,[23]ORÇAMENTO!$A$23:$P$358,5,FALSE)</f>
        <v>ADMINISTRAÇÃO LOCAL</v>
      </c>
      <c r="C60" s="113"/>
      <c r="D60" s="114"/>
      <c r="E60" s="115"/>
      <c r="F60" s="116"/>
      <c r="G60" s="115"/>
      <c r="H60" s="116"/>
      <c r="I60" s="115"/>
      <c r="J60" s="116"/>
      <c r="K60" s="115"/>
      <c r="L60" s="116"/>
      <c r="M60" s="115"/>
      <c r="N60" s="116"/>
      <c r="O60" s="115"/>
      <c r="P60" s="116"/>
      <c r="Q60" s="115"/>
      <c r="R60" s="116"/>
      <c r="S60" s="115"/>
      <c r="T60" s="116"/>
      <c r="U60" s="115"/>
      <c r="V60" s="116"/>
      <c r="W60" s="115"/>
      <c r="X60" s="116"/>
      <c r="Y60" s="115"/>
      <c r="Z60" s="116"/>
      <c r="AA60" s="115"/>
      <c r="AB60" s="116"/>
      <c r="AC60" s="73">
        <f t="shared" si="0"/>
        <v>0</v>
      </c>
      <c r="AD60" s="70" t="str">
        <f t="shared" si="1"/>
        <v>OK</v>
      </c>
      <c r="AE60" s="74">
        <f t="shared" si="3"/>
        <v>0</v>
      </c>
      <c r="AF60" s="75">
        <f t="shared" si="2"/>
        <v>0</v>
      </c>
    </row>
    <row r="61" spans="1:32" ht="15.75" x14ac:dyDescent="0.25">
      <c r="A61" s="71" t="s">
        <v>82</v>
      </c>
      <c r="B61" s="72" t="str">
        <f>VLOOKUP(A61,[23]ORÇAMENTO!$A$23:$P$358,5,FALSE)</f>
        <v>SERVIÇOS PRELIMINARES</v>
      </c>
      <c r="C61" s="113"/>
      <c r="D61" s="114"/>
      <c r="E61" s="115"/>
      <c r="F61" s="116"/>
      <c r="G61" s="115"/>
      <c r="H61" s="116"/>
      <c r="I61" s="115"/>
      <c r="J61" s="116"/>
      <c r="K61" s="115"/>
      <c r="L61" s="116"/>
      <c r="M61" s="115"/>
      <c r="N61" s="116"/>
      <c r="O61" s="115"/>
      <c r="P61" s="116"/>
      <c r="Q61" s="115"/>
      <c r="R61" s="116"/>
      <c r="S61" s="115"/>
      <c r="T61" s="116"/>
      <c r="U61" s="115"/>
      <c r="V61" s="116"/>
      <c r="W61" s="115"/>
      <c r="X61" s="116"/>
      <c r="Y61" s="115"/>
      <c r="Z61" s="116"/>
      <c r="AA61" s="115"/>
      <c r="AB61" s="116"/>
      <c r="AC61" s="73">
        <f t="shared" si="0"/>
        <v>0</v>
      </c>
      <c r="AD61" s="70" t="str">
        <f t="shared" si="1"/>
        <v>OK</v>
      </c>
      <c r="AE61" s="74">
        <f t="shared" si="3"/>
        <v>0</v>
      </c>
      <c r="AF61" s="75">
        <f t="shared" si="2"/>
        <v>0</v>
      </c>
    </row>
    <row r="62" spans="1:32" ht="15.75" x14ac:dyDescent="0.25">
      <c r="A62" s="71" t="s">
        <v>83</v>
      </c>
      <c r="B62" s="72" t="str">
        <f>VLOOKUP(A62,[23]ORÇAMENTO!$A$23:$P$358,5,FALSE)</f>
        <v>MOBILIZAÇÃO</v>
      </c>
      <c r="C62" s="113"/>
      <c r="D62" s="114"/>
      <c r="E62" s="115"/>
      <c r="F62" s="116"/>
      <c r="G62" s="115"/>
      <c r="H62" s="116"/>
      <c r="I62" s="115"/>
      <c r="J62" s="116"/>
      <c r="K62" s="115"/>
      <c r="L62" s="116"/>
      <c r="M62" s="115"/>
      <c r="N62" s="116"/>
      <c r="O62" s="115"/>
      <c r="P62" s="116"/>
      <c r="Q62" s="115"/>
      <c r="R62" s="116"/>
      <c r="S62" s="115"/>
      <c r="T62" s="116"/>
      <c r="U62" s="115"/>
      <c r="V62" s="116"/>
      <c r="W62" s="115"/>
      <c r="X62" s="116"/>
      <c r="Y62" s="115"/>
      <c r="Z62" s="116"/>
      <c r="AA62" s="115"/>
      <c r="AB62" s="116"/>
      <c r="AC62" s="73">
        <f t="shared" si="0"/>
        <v>0</v>
      </c>
      <c r="AD62" s="70" t="str">
        <f t="shared" si="1"/>
        <v>OK</v>
      </c>
      <c r="AE62" s="74">
        <f t="shared" si="3"/>
        <v>0</v>
      </c>
      <c r="AF62" s="75">
        <f t="shared" si="2"/>
        <v>0</v>
      </c>
    </row>
    <row r="63" spans="1:32" ht="15.75" x14ac:dyDescent="0.25">
      <c r="A63" s="71" t="s">
        <v>84</v>
      </c>
      <c r="B63" s="72" t="str">
        <f>VLOOKUP(A63,[23]ORÇAMENTO!$A$23:$P$358,5,FALSE)</f>
        <v>DESMOBILIZAÇÃO</v>
      </c>
      <c r="C63" s="113"/>
      <c r="D63" s="114"/>
      <c r="E63" s="115"/>
      <c r="F63" s="116"/>
      <c r="G63" s="115"/>
      <c r="H63" s="116"/>
      <c r="I63" s="115"/>
      <c r="J63" s="116"/>
      <c r="K63" s="115"/>
      <c r="L63" s="116"/>
      <c r="M63" s="115"/>
      <c r="N63" s="116"/>
      <c r="O63" s="115"/>
      <c r="P63" s="116"/>
      <c r="Q63" s="115"/>
      <c r="R63" s="116"/>
      <c r="S63" s="115"/>
      <c r="T63" s="116"/>
      <c r="U63" s="115"/>
      <c r="V63" s="116"/>
      <c r="W63" s="115"/>
      <c r="X63" s="116"/>
      <c r="Y63" s="115"/>
      <c r="Z63" s="116"/>
      <c r="AA63" s="115"/>
      <c r="AB63" s="116"/>
      <c r="AC63" s="73">
        <f t="shared" si="0"/>
        <v>0</v>
      </c>
      <c r="AD63" s="70" t="str">
        <f t="shared" si="1"/>
        <v>OK</v>
      </c>
      <c r="AE63" s="74">
        <f t="shared" si="3"/>
        <v>0</v>
      </c>
      <c r="AF63" s="75">
        <f t="shared" si="2"/>
        <v>0</v>
      </c>
    </row>
    <row r="64" spans="1:32" ht="28.5" x14ac:dyDescent="0.25">
      <c r="A64" s="71" t="s">
        <v>85</v>
      </c>
      <c r="B64" s="72" t="str">
        <f>VLOOKUP(A64,[23]ORÇAMENTO!$A$23:$P$358,5,FALSE)</f>
        <v>PAVIMENTAÇÃO EM CBUQ (CONCRETO BETUMINOSO USINADO À QUENTE)</v>
      </c>
      <c r="C64" s="113"/>
      <c r="D64" s="114"/>
      <c r="E64" s="115"/>
      <c r="F64" s="116"/>
      <c r="G64" s="115"/>
      <c r="H64" s="116"/>
      <c r="I64" s="115"/>
      <c r="J64" s="116"/>
      <c r="K64" s="115"/>
      <c r="L64" s="116"/>
      <c r="M64" s="115"/>
      <c r="N64" s="116"/>
      <c r="O64" s="115"/>
      <c r="P64" s="116"/>
      <c r="Q64" s="115"/>
      <c r="R64" s="116"/>
      <c r="S64" s="115"/>
      <c r="T64" s="116"/>
      <c r="U64" s="115"/>
      <c r="V64" s="116"/>
      <c r="W64" s="115"/>
      <c r="X64" s="116"/>
      <c r="Y64" s="115"/>
      <c r="Z64" s="116"/>
      <c r="AA64" s="115"/>
      <c r="AB64" s="116"/>
      <c r="AC64" s="73">
        <f t="shared" si="0"/>
        <v>0</v>
      </c>
      <c r="AD64" s="70" t="str">
        <f t="shared" si="1"/>
        <v>OK</v>
      </c>
      <c r="AE64" s="74">
        <f t="shared" si="3"/>
        <v>0</v>
      </c>
      <c r="AF64" s="75">
        <f t="shared" si="2"/>
        <v>0</v>
      </c>
    </row>
    <row r="65" spans="1:32" ht="15.75" x14ac:dyDescent="0.25">
      <c r="A65" s="71" t="s">
        <v>86</v>
      </c>
      <c r="B65" s="72" t="str">
        <f>VLOOKUP(A65,[23]ORÇAMENTO!$A$23:$P$358,5,FALSE)</f>
        <v>SINALIZAÇÃO VIÁRIA VERTICAL</v>
      </c>
      <c r="C65" s="113"/>
      <c r="D65" s="114"/>
      <c r="E65" s="115"/>
      <c r="F65" s="116"/>
      <c r="G65" s="115"/>
      <c r="H65" s="116"/>
      <c r="I65" s="115"/>
      <c r="J65" s="116"/>
      <c r="K65" s="115"/>
      <c r="L65" s="116"/>
      <c r="M65" s="115"/>
      <c r="N65" s="116"/>
      <c r="O65" s="115"/>
      <c r="P65" s="116"/>
      <c r="Q65" s="115"/>
      <c r="R65" s="116"/>
      <c r="S65" s="115"/>
      <c r="T65" s="116"/>
      <c r="U65" s="115"/>
      <c r="V65" s="116"/>
      <c r="W65" s="115"/>
      <c r="X65" s="116"/>
      <c r="Y65" s="115"/>
      <c r="Z65" s="116"/>
      <c r="AA65" s="115"/>
      <c r="AB65" s="116"/>
      <c r="AC65" s="73">
        <f t="shared" si="0"/>
        <v>0</v>
      </c>
      <c r="AD65" s="70" t="str">
        <f t="shared" si="1"/>
        <v>OK</v>
      </c>
      <c r="AE65" s="74">
        <f t="shared" si="3"/>
        <v>0</v>
      </c>
      <c r="AF65" s="75">
        <f t="shared" si="2"/>
        <v>0</v>
      </c>
    </row>
    <row r="66" spans="1:32" ht="15.75" x14ac:dyDescent="0.25">
      <c r="A66" s="71" t="s">
        <v>87</v>
      </c>
      <c r="B66" s="72" t="str">
        <f>VLOOKUP(A66,[23]ORÇAMENTO!$A$23:$P$358,5,FALSE)</f>
        <v>SINALIZAÇÃO VIÁRIA HORIZONTAL</v>
      </c>
      <c r="C66" s="113"/>
      <c r="D66" s="114"/>
      <c r="E66" s="115"/>
      <c r="F66" s="116"/>
      <c r="G66" s="115"/>
      <c r="H66" s="116"/>
      <c r="I66" s="115"/>
      <c r="J66" s="116"/>
      <c r="K66" s="115"/>
      <c r="L66" s="116"/>
      <c r="M66" s="115"/>
      <c r="N66" s="116"/>
      <c r="O66" s="115"/>
      <c r="P66" s="116"/>
      <c r="Q66" s="115"/>
      <c r="R66" s="116"/>
      <c r="S66" s="115"/>
      <c r="T66" s="116"/>
      <c r="U66" s="115"/>
      <c r="V66" s="116"/>
      <c r="W66" s="115"/>
      <c r="X66" s="116"/>
      <c r="Y66" s="115"/>
      <c r="Z66" s="116"/>
      <c r="AA66" s="115"/>
      <c r="AB66" s="116"/>
      <c r="AC66" s="73">
        <f t="shared" si="0"/>
        <v>0</v>
      </c>
      <c r="AD66" s="70" t="str">
        <f t="shared" si="1"/>
        <v>OK</v>
      </c>
      <c r="AE66" s="74">
        <f t="shared" si="3"/>
        <v>0</v>
      </c>
      <c r="AF66" s="75">
        <f t="shared" si="2"/>
        <v>0</v>
      </c>
    </row>
    <row r="67" spans="1:32" ht="30" customHeight="1" x14ac:dyDescent="0.25">
      <c r="A67" s="71" t="s">
        <v>88</v>
      </c>
      <c r="B67" s="72" t="str">
        <f>VLOOKUP(A67,[23]ORÇAMENTO!$A$23:$P$358,5,FALSE)</f>
        <v>SERVIÇOS COMPLEMENTARES E SINALIZAÇÃO DE OBRA</v>
      </c>
      <c r="C67" s="113"/>
      <c r="D67" s="114"/>
      <c r="E67" s="115"/>
      <c r="F67" s="116"/>
      <c r="G67" s="115"/>
      <c r="H67" s="116"/>
      <c r="I67" s="115"/>
      <c r="J67" s="116"/>
      <c r="K67" s="115"/>
      <c r="L67" s="116"/>
      <c r="M67" s="115"/>
      <c r="N67" s="116"/>
      <c r="O67" s="115"/>
      <c r="P67" s="116"/>
      <c r="Q67" s="115"/>
      <c r="R67" s="116"/>
      <c r="S67" s="115"/>
      <c r="T67" s="116"/>
      <c r="U67" s="115"/>
      <c r="V67" s="116"/>
      <c r="W67" s="115"/>
      <c r="X67" s="116"/>
      <c r="Y67" s="115"/>
      <c r="Z67" s="116"/>
      <c r="AA67" s="115"/>
      <c r="AB67" s="116"/>
      <c r="AC67" s="73">
        <f t="shared" si="0"/>
        <v>0</v>
      </c>
      <c r="AD67" s="70" t="str">
        <f t="shared" si="1"/>
        <v>OK</v>
      </c>
      <c r="AE67" s="74">
        <f t="shared" si="3"/>
        <v>0</v>
      </c>
      <c r="AF67" s="75">
        <f t="shared" si="2"/>
        <v>0</v>
      </c>
    </row>
    <row r="68" spans="1:32" ht="15.75" x14ac:dyDescent="0.25">
      <c r="A68" s="76" t="s">
        <v>89</v>
      </c>
      <c r="B68" s="77"/>
      <c r="C68" s="78"/>
      <c r="D68" s="79"/>
      <c r="E68" s="80">
        <f>SUM(E21:E67)</f>
        <v>0</v>
      </c>
      <c r="F68" s="81" t="e">
        <f>E68/$C$69</f>
        <v>#DIV/0!</v>
      </c>
      <c r="G68" s="80">
        <f>SUM(G21:G67)</f>
        <v>0</v>
      </c>
      <c r="H68" s="81" t="e">
        <f>G68/$C$69</f>
        <v>#DIV/0!</v>
      </c>
      <c r="I68" s="80">
        <f>SUM(I21:I67)</f>
        <v>0</v>
      </c>
      <c r="J68" s="81" t="e">
        <f>I68/$C$69</f>
        <v>#DIV/0!</v>
      </c>
      <c r="K68" s="80">
        <f>SUM(K21:K67)</f>
        <v>0</v>
      </c>
      <c r="L68" s="81" t="e">
        <f>K68/$C$69</f>
        <v>#DIV/0!</v>
      </c>
      <c r="M68" s="80">
        <f>SUM(M21:M67)</f>
        <v>0</v>
      </c>
      <c r="N68" s="81" t="e">
        <f>M68/$C$69</f>
        <v>#DIV/0!</v>
      </c>
      <c r="O68" s="80">
        <f>SUM(O21:O67)</f>
        <v>0</v>
      </c>
      <c r="P68" s="81" t="e">
        <f>O68/$C$69</f>
        <v>#DIV/0!</v>
      </c>
      <c r="Q68" s="80">
        <f>SUM(Q21:Q67)</f>
        <v>0</v>
      </c>
      <c r="R68" s="81" t="e">
        <f>Q68/$C$69</f>
        <v>#DIV/0!</v>
      </c>
      <c r="S68" s="80">
        <f>SUM(S21:S67)</f>
        <v>0</v>
      </c>
      <c r="T68" s="81" t="e">
        <f>S68/$C$69</f>
        <v>#DIV/0!</v>
      </c>
      <c r="U68" s="80">
        <f>SUM(U21:U67)</f>
        <v>0</v>
      </c>
      <c r="V68" s="81" t="e">
        <f>U68/$C$69</f>
        <v>#DIV/0!</v>
      </c>
      <c r="W68" s="80">
        <f>SUM(W21:W67)</f>
        <v>0</v>
      </c>
      <c r="X68" s="81" t="e">
        <f>W68/$C$69</f>
        <v>#DIV/0!</v>
      </c>
      <c r="Y68" s="80">
        <f>SUM(Y21:Y67)</f>
        <v>0</v>
      </c>
      <c r="Z68" s="81" t="e">
        <f>Y68/$C$69</f>
        <v>#DIV/0!</v>
      </c>
      <c r="AA68" s="80">
        <f>SUM(AA21:AA67)</f>
        <v>0</v>
      </c>
      <c r="AB68" s="81" t="e">
        <f>AA68/$C$69</f>
        <v>#DIV/0!</v>
      </c>
      <c r="AC68" s="82"/>
      <c r="AD68" s="70"/>
      <c r="AE68" s="74"/>
      <c r="AF68" s="75" t="e">
        <f>F68+H68+J68+L68+N68+P68+R68+T68+V68+X68+Z68+AB68</f>
        <v>#DIV/0!</v>
      </c>
    </row>
    <row r="69" spans="1:32" ht="15.75" x14ac:dyDescent="0.25">
      <c r="A69" s="83" t="s">
        <v>90</v>
      </c>
      <c r="B69" s="84"/>
      <c r="C69" s="85">
        <f>SUM(C59,C48,C37,C25,C21)</f>
        <v>0</v>
      </c>
      <c r="D69" s="86">
        <f>SUM(D59,D48,D37,D25,D21)</f>
        <v>0</v>
      </c>
      <c r="E69" s="85">
        <f>E68</f>
        <v>0</v>
      </c>
      <c r="F69" s="87" t="e">
        <f>E69/$C$69</f>
        <v>#DIV/0!</v>
      </c>
      <c r="G69" s="85">
        <f>E69+G68</f>
        <v>0</v>
      </c>
      <c r="H69" s="87" t="e">
        <f>G69/$C$69</f>
        <v>#DIV/0!</v>
      </c>
      <c r="I69" s="85">
        <f>G69+I68</f>
        <v>0</v>
      </c>
      <c r="J69" s="87" t="e">
        <f>I69/$C$69</f>
        <v>#DIV/0!</v>
      </c>
      <c r="K69" s="85">
        <f>I69+K68</f>
        <v>0</v>
      </c>
      <c r="L69" s="87" t="e">
        <f>K69/$C$69</f>
        <v>#DIV/0!</v>
      </c>
      <c r="M69" s="85">
        <f>K69+M68</f>
        <v>0</v>
      </c>
      <c r="N69" s="87" t="e">
        <f>M69/$C$69</f>
        <v>#DIV/0!</v>
      </c>
      <c r="O69" s="85">
        <f>M69+O68</f>
        <v>0</v>
      </c>
      <c r="P69" s="87" t="e">
        <f>O69/$C$69</f>
        <v>#DIV/0!</v>
      </c>
      <c r="Q69" s="85">
        <f>O69+Q68</f>
        <v>0</v>
      </c>
      <c r="R69" s="87" t="e">
        <f>Q69/$C$69</f>
        <v>#DIV/0!</v>
      </c>
      <c r="S69" s="85">
        <f>Q69+S68</f>
        <v>0</v>
      </c>
      <c r="T69" s="87" t="e">
        <f>S69/$C$69</f>
        <v>#DIV/0!</v>
      </c>
      <c r="U69" s="85">
        <f>S69+U68</f>
        <v>0</v>
      </c>
      <c r="V69" s="87" t="e">
        <f>U69/$C$69</f>
        <v>#DIV/0!</v>
      </c>
      <c r="W69" s="88">
        <f>U69+W68</f>
        <v>0</v>
      </c>
      <c r="X69" s="87" t="e">
        <f>W69/$C$69</f>
        <v>#DIV/0!</v>
      </c>
      <c r="Y69" s="88">
        <f>W69+Y68</f>
        <v>0</v>
      </c>
      <c r="Z69" s="87" t="e">
        <f>Y69/$C$69</f>
        <v>#DIV/0!</v>
      </c>
      <c r="AA69" s="88">
        <f>Y69+AA68</f>
        <v>0</v>
      </c>
      <c r="AB69" s="87" t="e">
        <f>AA69/$C$69</f>
        <v>#DIV/0!</v>
      </c>
      <c r="AC69" s="89">
        <f>AA69</f>
        <v>0</v>
      </c>
      <c r="AD69" s="90" t="str">
        <f>IF(AC69=C69,"OK","ERRO")</f>
        <v>OK</v>
      </c>
      <c r="AE69" s="74"/>
      <c r="AF69" s="75"/>
    </row>
    <row r="73" spans="1:32" x14ac:dyDescent="0.25">
      <c r="C73" s="91"/>
      <c r="D73" s="91"/>
      <c r="E73" s="91"/>
      <c r="F73" s="91"/>
      <c r="G73" s="91"/>
      <c r="H73" s="91"/>
      <c r="I73" s="91"/>
      <c r="J73" s="91"/>
      <c r="K73" s="91"/>
      <c r="L73" s="91"/>
      <c r="M73" s="91"/>
      <c r="N73" s="91"/>
      <c r="O73" s="91"/>
      <c r="P73" s="91"/>
      <c r="Q73" s="91"/>
      <c r="R73" s="91"/>
      <c r="S73" s="91"/>
      <c r="T73" s="91"/>
      <c r="U73" s="91"/>
      <c r="V73" s="91"/>
      <c r="W73" s="91"/>
      <c r="X73" s="91"/>
      <c r="Y73" s="91"/>
      <c r="Z73" s="91"/>
      <c r="AA73" s="91"/>
      <c r="AB73" s="91"/>
    </row>
    <row r="74" spans="1:32" x14ac:dyDescent="0.25">
      <c r="A74" s="92" t="s">
        <v>91</v>
      </c>
      <c r="B74" s="92"/>
      <c r="C74" s="93"/>
      <c r="D74" s="93"/>
    </row>
    <row r="75" spans="1:32" x14ac:dyDescent="0.25">
      <c r="A75" s="94" t="s">
        <v>92</v>
      </c>
      <c r="B75" s="95"/>
      <c r="C75" s="96"/>
      <c r="D75" s="97"/>
    </row>
    <row r="76" spans="1:32" x14ac:dyDescent="0.25">
      <c r="A76" s="98" t="s">
        <v>93</v>
      </c>
      <c r="B76" s="108"/>
      <c r="C76" s="96"/>
      <c r="D76" s="99"/>
    </row>
    <row r="77" spans="1:32" x14ac:dyDescent="0.25">
      <c r="A77" s="98" t="s">
        <v>94</v>
      </c>
      <c r="B77" s="109"/>
      <c r="C77" s="100"/>
      <c r="D77" s="100"/>
    </row>
    <row r="78" spans="1:32" x14ac:dyDescent="0.25">
      <c r="A78" s="98" t="s">
        <v>100</v>
      </c>
      <c r="B78" s="108"/>
      <c r="C78" s="100"/>
      <c r="D78" s="100"/>
    </row>
    <row r="79" spans="1:32" x14ac:dyDescent="0.25">
      <c r="A79" s="98"/>
      <c r="B79" s="98"/>
      <c r="C79" s="100"/>
      <c r="D79" s="100"/>
    </row>
    <row r="80" spans="1:32" x14ac:dyDescent="0.25">
      <c r="E80" s="101" t="s">
        <v>95</v>
      </c>
      <c r="F80" s="101"/>
      <c r="G80" s="101"/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2"/>
      <c r="X80" s="102"/>
      <c r="Y80" s="102"/>
      <c r="Z80" s="102"/>
      <c r="AA80" s="102"/>
      <c r="AB80" s="102"/>
    </row>
    <row r="81" spans="3:28" x14ac:dyDescent="0.25">
      <c r="E81" s="103" t="e">
        <f>ROUND(SUM(E27:E36)/($C$25-$C$26),4)</f>
        <v>#DIV/0!</v>
      </c>
      <c r="F81" s="104"/>
      <c r="G81" s="103" t="e">
        <f>ROUND(SUM(G27:G36)/($C$25-$C$26),4)</f>
        <v>#DIV/0!</v>
      </c>
      <c r="H81" s="104"/>
      <c r="I81" s="103" t="e">
        <f>ROUND(SUM(I27:I36)/($C$25-$C$26),4)</f>
        <v>#DIV/0!</v>
      </c>
      <c r="J81" s="104"/>
      <c r="K81" s="103" t="e">
        <f>ROUND(SUM(K27:K36)/($C$25-$C$26),4)</f>
        <v>#DIV/0!</v>
      </c>
      <c r="L81" s="104"/>
      <c r="M81" s="103" t="e">
        <f>ROUND(SUM(M27:M36)/($C$25-$C$26),4)</f>
        <v>#DIV/0!</v>
      </c>
      <c r="N81" s="104"/>
      <c r="O81" s="103" t="e">
        <f>ROUND(SUM(O27:O36)/($C$25-$C$26),4)</f>
        <v>#DIV/0!</v>
      </c>
      <c r="P81" s="104"/>
      <c r="Q81" s="103" t="e">
        <f>ROUND(SUM(Q27:Q36)/($C$25-$C$26),4)</f>
        <v>#DIV/0!</v>
      </c>
      <c r="R81" s="104"/>
      <c r="S81" s="103" t="e">
        <f>ROUND(SUM(S27:S36)/($C$25-$C$26),4)</f>
        <v>#DIV/0!</v>
      </c>
      <c r="T81" s="104"/>
      <c r="U81" s="103" t="e">
        <f>ROUND(SUM(U27:U36)/($C$25-$C$26),4)</f>
        <v>#DIV/0!</v>
      </c>
      <c r="V81" s="104"/>
      <c r="W81" s="103" t="e">
        <f>ROUND(SUM(W27:W36)/($C$25-$C$26),4)</f>
        <v>#DIV/0!</v>
      </c>
      <c r="X81" s="104"/>
      <c r="Y81" s="103" t="e">
        <f>ROUND(SUM(Y27:Y36)/($C$25-$C$26),4)</f>
        <v>#DIV/0!</v>
      </c>
      <c r="Z81" s="104"/>
      <c r="AA81" s="103" t="e">
        <f>ROUND(SUM(AA27:AA36)/($C$25-$C$26),4)</f>
        <v>#DIV/0!</v>
      </c>
      <c r="AB81" s="104"/>
    </row>
    <row r="82" spans="3:28" x14ac:dyDescent="0.25">
      <c r="C82" s="105">
        <f>[23]RESUMO!D60</f>
        <v>17341350.359999999</v>
      </c>
      <c r="Y82" s="104"/>
      <c r="AA82" s="104"/>
    </row>
    <row r="83" spans="3:28" x14ac:dyDescent="0.25">
      <c r="C83" s="1" t="b">
        <f>C69=C82</f>
        <v>0</v>
      </c>
    </row>
    <row r="84" spans="3:28" x14ac:dyDescent="0.25">
      <c r="D84" s="106" t="s">
        <v>96</v>
      </c>
      <c r="F84" s="107">
        <f>SUM($C$27:$C$36)</f>
        <v>0</v>
      </c>
      <c r="H84" s="107">
        <f>SUM($C$27:$C$36)</f>
        <v>0</v>
      </c>
      <c r="J84" s="107">
        <f>SUM($C$27:$C$36)</f>
        <v>0</v>
      </c>
      <c r="L84" s="107">
        <f>SUM($C$27:$C$36)</f>
        <v>0</v>
      </c>
      <c r="N84" s="107">
        <f>SUM($C$27:$C$36)</f>
        <v>0</v>
      </c>
      <c r="P84" s="107">
        <f>SUM($C$27:$C$36)</f>
        <v>0</v>
      </c>
      <c r="R84" s="107">
        <f>SUM($C$27:$C$36)</f>
        <v>0</v>
      </c>
      <c r="T84" s="107">
        <f>SUM($C$27:$C$36)</f>
        <v>0</v>
      </c>
      <c r="V84" s="107">
        <f>SUM($C$27:$C$36)</f>
        <v>0</v>
      </c>
      <c r="X84" s="107">
        <f>SUM($C$27:$C$36)</f>
        <v>0</v>
      </c>
      <c r="Z84" s="107">
        <f>SUM($C$27:$C$36)</f>
        <v>0</v>
      </c>
      <c r="AB84" s="107">
        <f>SUM($C$27:$C$36)</f>
        <v>0</v>
      </c>
    </row>
    <row r="85" spans="3:28" x14ac:dyDescent="0.25">
      <c r="D85" s="106"/>
      <c r="F85" s="107">
        <f>SUM(E27:E36)</f>
        <v>0</v>
      </c>
      <c r="H85" s="107">
        <f>SUM(G27:G36)</f>
        <v>0</v>
      </c>
      <c r="J85" s="107">
        <f>SUM(I27:I36)</f>
        <v>0</v>
      </c>
      <c r="L85" s="107">
        <f>SUM(K27:K36)</f>
        <v>0</v>
      </c>
      <c r="N85" s="107">
        <f>SUM(M27:M36)</f>
        <v>0</v>
      </c>
      <c r="P85" s="107">
        <f>SUM(O27:O36)</f>
        <v>0</v>
      </c>
      <c r="R85" s="107">
        <f>SUM(Q27:Q36)</f>
        <v>0</v>
      </c>
      <c r="T85" s="107">
        <f>SUM(S27:S36)</f>
        <v>0</v>
      </c>
      <c r="V85" s="107">
        <f>SUM(U27:U36)</f>
        <v>0</v>
      </c>
      <c r="X85" s="107">
        <f>SUM(W27:W36)</f>
        <v>0</v>
      </c>
      <c r="Z85" s="107">
        <f>SUM(Y27:Y36)</f>
        <v>0</v>
      </c>
      <c r="AB85" s="107">
        <f>SUM(AA27:AA36)</f>
        <v>0</v>
      </c>
    </row>
    <row r="86" spans="3:28" x14ac:dyDescent="0.25">
      <c r="D86" s="106"/>
    </row>
    <row r="87" spans="3:28" x14ac:dyDescent="0.25">
      <c r="D87" s="106" t="s">
        <v>97</v>
      </c>
      <c r="F87" s="107">
        <f>SUM($C$39:$C$47)</f>
        <v>0</v>
      </c>
      <c r="H87" s="107">
        <f>SUM($C$39:$C$47)</f>
        <v>0</v>
      </c>
      <c r="J87" s="107">
        <f>SUM($C$39:$C$47)</f>
        <v>0</v>
      </c>
      <c r="L87" s="107">
        <f>SUM($C$39:$C$47)</f>
        <v>0</v>
      </c>
      <c r="N87" s="107">
        <f>SUM($C$39:$C$47)</f>
        <v>0</v>
      </c>
      <c r="P87" s="107">
        <f>SUM($C$39:$C$47)</f>
        <v>0</v>
      </c>
      <c r="R87" s="107">
        <f>SUM($C$39:$C$47)</f>
        <v>0</v>
      </c>
      <c r="T87" s="107">
        <f>SUM($C$39:$C$47)</f>
        <v>0</v>
      </c>
      <c r="V87" s="107">
        <f>SUM($C$39:$C$47)</f>
        <v>0</v>
      </c>
      <c r="X87" s="107">
        <f>SUM($C$39:$C$47)</f>
        <v>0</v>
      </c>
      <c r="Z87" s="107">
        <f>SUM($C$39:$C$47)</f>
        <v>0</v>
      </c>
      <c r="AB87" s="107">
        <f>SUM($C$39:$C$47)</f>
        <v>0</v>
      </c>
    </row>
    <row r="88" spans="3:28" x14ac:dyDescent="0.25">
      <c r="D88" s="106"/>
      <c r="F88" s="107">
        <f>SUM(E39:E47)</f>
        <v>0</v>
      </c>
      <c r="H88" s="107">
        <f>SUM(G39:G47)</f>
        <v>0</v>
      </c>
      <c r="J88" s="107">
        <f>SUM(I39:I47)</f>
        <v>0</v>
      </c>
      <c r="L88" s="107">
        <f>SUM(K39:K47)</f>
        <v>0</v>
      </c>
      <c r="N88" s="107">
        <f>SUM(M39:M47)</f>
        <v>0</v>
      </c>
      <c r="P88" s="107">
        <f>SUM(O39:O47)</f>
        <v>0</v>
      </c>
      <c r="R88" s="107">
        <f>SUM(Q39:Q47)</f>
        <v>0</v>
      </c>
      <c r="T88" s="107">
        <f>SUM(S39:S47)</f>
        <v>0</v>
      </c>
      <c r="V88" s="107">
        <f>SUM(U39:U47)</f>
        <v>0</v>
      </c>
      <c r="X88" s="107">
        <f>SUM(W39:W47)</f>
        <v>0</v>
      </c>
      <c r="Z88" s="107">
        <f>SUM(Y39:Y47)</f>
        <v>0</v>
      </c>
      <c r="AB88" s="107">
        <f>SUM(AA39:AA47)</f>
        <v>0</v>
      </c>
    </row>
    <row r="89" spans="3:28" x14ac:dyDescent="0.25">
      <c r="D89" s="106"/>
    </row>
    <row r="90" spans="3:28" x14ac:dyDescent="0.25">
      <c r="D90" s="106" t="s">
        <v>98</v>
      </c>
      <c r="F90" s="107">
        <f>SUM($C$50:$C$58)</f>
        <v>0</v>
      </c>
      <c r="H90" s="107">
        <f>SUM($C$50:$C$58)</f>
        <v>0</v>
      </c>
      <c r="J90" s="107">
        <f>SUM($C$50:$C$58)</f>
        <v>0</v>
      </c>
      <c r="L90" s="107">
        <f>SUM($C$50:$C$58)</f>
        <v>0</v>
      </c>
      <c r="N90" s="107">
        <f>SUM($C$50:$C$58)</f>
        <v>0</v>
      </c>
      <c r="P90" s="107">
        <f>SUM($C$50:$C$58)</f>
        <v>0</v>
      </c>
      <c r="R90" s="107">
        <f>SUM($C$50:$C$58)</f>
        <v>0</v>
      </c>
      <c r="T90" s="107">
        <f>SUM($C$50:$C$58)</f>
        <v>0</v>
      </c>
      <c r="V90" s="107">
        <f>SUM($C$50:$C$58)</f>
        <v>0</v>
      </c>
      <c r="X90" s="107">
        <f>SUM($C$50:$C$58)</f>
        <v>0</v>
      </c>
      <c r="Z90" s="107">
        <f>SUM($C$50:$C$58)</f>
        <v>0</v>
      </c>
      <c r="AB90" s="107">
        <f>SUM($C$50:$C$58)</f>
        <v>0</v>
      </c>
    </row>
    <row r="91" spans="3:28" x14ac:dyDescent="0.25">
      <c r="D91" s="106"/>
      <c r="F91" s="107">
        <f>SUM(E50:E58)</f>
        <v>0</v>
      </c>
      <c r="H91" s="107">
        <f>SUM(G50:G58)</f>
        <v>0</v>
      </c>
      <c r="J91" s="107">
        <f>SUM(I50:I58)</f>
        <v>0</v>
      </c>
      <c r="L91" s="107">
        <f>SUM(K50:K58)</f>
        <v>0</v>
      </c>
      <c r="N91" s="107">
        <f>SUM(M50:M58)</f>
        <v>0</v>
      </c>
      <c r="P91" s="107">
        <f>SUM(O50:O58)</f>
        <v>0</v>
      </c>
      <c r="R91" s="107">
        <f>SUM(Q50:Q58)</f>
        <v>0</v>
      </c>
      <c r="T91" s="107">
        <f>SUM(S50:S58)</f>
        <v>0</v>
      </c>
      <c r="V91" s="107">
        <f>SUM(U50:U58)</f>
        <v>0</v>
      </c>
      <c r="X91" s="107">
        <f>SUM(W50:W58)</f>
        <v>0</v>
      </c>
      <c r="Z91" s="107">
        <f>SUM(Y50:Y58)</f>
        <v>0</v>
      </c>
      <c r="AB91" s="107">
        <f>SUM(AA50:AA58)</f>
        <v>0</v>
      </c>
    </row>
    <row r="92" spans="3:28" x14ac:dyDescent="0.25">
      <c r="D92" s="106"/>
    </row>
    <row r="93" spans="3:28" x14ac:dyDescent="0.25">
      <c r="D93" s="106" t="s">
        <v>99</v>
      </c>
      <c r="F93" s="107">
        <f>SUM($C$61:$C$67)</f>
        <v>0</v>
      </c>
      <c r="H93" s="107">
        <f>SUM($C$61:$C$67)</f>
        <v>0</v>
      </c>
      <c r="J93" s="107">
        <f>SUM($C$61:$C$67)</f>
        <v>0</v>
      </c>
      <c r="L93" s="107">
        <f>SUM($C$61:$C$67)</f>
        <v>0</v>
      </c>
      <c r="N93" s="107">
        <f>SUM($C$61:$C$67)</f>
        <v>0</v>
      </c>
      <c r="P93" s="107">
        <f>SUM($C$61:$C$67)</f>
        <v>0</v>
      </c>
      <c r="R93" s="107">
        <f>SUM($C$61:$C$67)</f>
        <v>0</v>
      </c>
      <c r="T93" s="107">
        <f>SUM($C$61:$C$67)</f>
        <v>0</v>
      </c>
      <c r="V93" s="107">
        <f>SUM($C$61:$C$67)</f>
        <v>0</v>
      </c>
      <c r="X93" s="107">
        <f>SUM($C$61:$C$67)</f>
        <v>0</v>
      </c>
      <c r="Z93" s="107">
        <f>SUM($C$61:$C$67)</f>
        <v>0</v>
      </c>
      <c r="AB93" s="107">
        <f>SUM($C$61:$C$67)</f>
        <v>0</v>
      </c>
    </row>
    <row r="94" spans="3:28" x14ac:dyDescent="0.25">
      <c r="F94" s="107">
        <f>SUM(E61:E67)</f>
        <v>0</v>
      </c>
      <c r="H94" s="107">
        <f>SUM(G61:G67)</f>
        <v>0</v>
      </c>
      <c r="J94" s="107">
        <f>SUM(I61:I67)</f>
        <v>0</v>
      </c>
      <c r="L94" s="107">
        <f>SUM(K61:K67)</f>
        <v>0</v>
      </c>
      <c r="N94" s="107">
        <f>SUM(M61:M67)</f>
        <v>0</v>
      </c>
      <c r="P94" s="107">
        <f>SUM(O61:O67)</f>
        <v>0</v>
      </c>
      <c r="R94" s="107">
        <f>SUM(Q61:Q67)</f>
        <v>0</v>
      </c>
      <c r="T94" s="107">
        <f>SUM(S61:S67)</f>
        <v>0</v>
      </c>
      <c r="V94" s="107">
        <f>SUM(U61:U67)</f>
        <v>0</v>
      </c>
      <c r="X94" s="107">
        <f>SUM(W61:W67)</f>
        <v>0</v>
      </c>
      <c r="Z94" s="107">
        <f>SUM(Y61:Y67)</f>
        <v>0</v>
      </c>
      <c r="AB94" s="107">
        <f>SUM(AA61:AA67)</f>
        <v>0</v>
      </c>
    </row>
    <row r="95" spans="3:28" x14ac:dyDescent="0.25">
      <c r="T95" s="107"/>
    </row>
  </sheetData>
  <sheetProtection algorithmName="SHA-512" hashValue="pD/eccMcocGwm0tVcQycVEjmVgsNqCeyiI0JnpS4eS9arSkTItsxApX5lX8JdJ6B9z75L5h3nqmYKzkQsWm42A==" saltValue="Q84sK0yCblSKGKekOxkuMQ==" spinCount="100000" sheet="1" objects="1" scenarios="1"/>
  <mergeCells count="35">
    <mergeCell ref="Q16:R16"/>
    <mergeCell ref="C1:R6"/>
    <mergeCell ref="G8:M8"/>
    <mergeCell ref="A9:D9"/>
    <mergeCell ref="P9:T9"/>
    <mergeCell ref="A10:A11"/>
    <mergeCell ref="B10:D11"/>
    <mergeCell ref="Q10:R10"/>
    <mergeCell ref="Q11:R11"/>
    <mergeCell ref="Q12:R12"/>
    <mergeCell ref="A13:D13"/>
    <mergeCell ref="Q13:R13"/>
    <mergeCell ref="Q14:R14"/>
    <mergeCell ref="Q15:R15"/>
    <mergeCell ref="AA19:AB19"/>
    <mergeCell ref="AC19:AD20"/>
    <mergeCell ref="A68:B68"/>
    <mergeCell ref="A69:B69"/>
    <mergeCell ref="K19:L19"/>
    <mergeCell ref="M19:N19"/>
    <mergeCell ref="O19:P19"/>
    <mergeCell ref="Q19:R19"/>
    <mergeCell ref="S19:T19"/>
    <mergeCell ref="U19:V19"/>
    <mergeCell ref="A19:A20"/>
    <mergeCell ref="B19:B20"/>
    <mergeCell ref="C19:D19"/>
    <mergeCell ref="E19:F19"/>
    <mergeCell ref="G19:H19"/>
    <mergeCell ref="I19:J19"/>
    <mergeCell ref="A74:D74"/>
    <mergeCell ref="C77:D79"/>
    <mergeCell ref="E80:V80"/>
    <mergeCell ref="W19:X19"/>
    <mergeCell ref="Y19:Z19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30" orientation="landscape" r:id="rId1"/>
  <headerFooter>
    <oddFooter>&amp;CPag &amp;P de &amp;N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CFF</vt:lpstr>
      <vt:lpstr>CFF!Area_de_impressao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2026-05-17T23:57:25Z</cp:lastPrinted>
  <dcterms:created xsi:type="dcterms:W3CDTF">2026-05-17T23:54:47Z</dcterms:created>
  <dcterms:modified xsi:type="dcterms:W3CDTF">2026-05-17T23:57:38Z</dcterms:modified>
</cp:coreProperties>
</file>